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715" windowHeight="9210" firstSheet="6" activeTab="11"/>
  </bookViews>
  <sheets>
    <sheet name="предприниматели" sheetId="4" r:id="rId1"/>
    <sheet name="редакция" sheetId="6" r:id="rId2"/>
    <sheet name="отходы" sheetId="7" r:id="rId3"/>
    <sheet name="жилье" sheetId="5" r:id="rId4"/>
    <sheet name="транспорт" sheetId="9" r:id="rId5"/>
    <sheet name="соцзащита" sheetId="10" r:id="rId6"/>
    <sheet name="образование" sheetId="8" r:id="rId7"/>
    <sheet name="ЖКХ" sheetId="13" r:id="rId8"/>
    <sheet name="культура" sheetId="14" r:id="rId9"/>
    <sheet name="Физкультура" sheetId="15" r:id="rId10"/>
    <sheet name="Молодежь" sheetId="16" r:id="rId11"/>
    <sheet name="выполнение функций" sheetId="11" r:id="rId12"/>
    <sheet name="Фин упр" sheetId="17" r:id="rId13"/>
    <sheet name="ГО и ЧС" sheetId="12" r:id="rId14"/>
    <sheet name="Лист1" sheetId="1" r:id="rId15"/>
    <sheet name="Лист2" sheetId="2" r:id="rId16"/>
    <sheet name="Лист3" sheetId="3" r:id="rId17"/>
  </sheets>
  <calcPr calcId="145621"/>
</workbook>
</file>

<file path=xl/calcChain.xml><?xml version="1.0" encoding="utf-8"?>
<calcChain xmlns="http://schemas.openxmlformats.org/spreadsheetml/2006/main">
  <c r="C45" i="13" l="1"/>
  <c r="C44" i="13"/>
  <c r="C35" i="10"/>
  <c r="C38" i="12" l="1"/>
  <c r="C34" i="5"/>
  <c r="C30" i="9"/>
  <c r="C34" i="15"/>
  <c r="D13" i="15" l="1"/>
  <c r="D21" i="15"/>
  <c r="C34" i="16"/>
  <c r="D13" i="16"/>
  <c r="D5" i="16"/>
  <c r="C34" i="14"/>
  <c r="D5" i="14"/>
  <c r="C36" i="11" l="1"/>
  <c r="C29" i="17"/>
  <c r="C34" i="8"/>
  <c r="C37" i="11" l="1"/>
  <c r="C36" i="10" l="1"/>
  <c r="C35" i="5" l="1"/>
  <c r="C30" i="17" l="1"/>
  <c r="C35" i="16" l="1"/>
  <c r="C35" i="15" l="1"/>
  <c r="C35" i="14"/>
  <c r="C39" i="12" l="1"/>
  <c r="C35" i="8"/>
  <c r="C29" i="10" l="1"/>
  <c r="C31" i="9"/>
  <c r="C25" i="9"/>
  <c r="C13" i="9"/>
  <c r="C17" i="5"/>
  <c r="C10" i="7"/>
  <c r="C10" i="6"/>
  <c r="C10" i="4" l="1"/>
</calcChain>
</file>

<file path=xl/sharedStrings.xml><?xml version="1.0" encoding="utf-8"?>
<sst xmlns="http://schemas.openxmlformats.org/spreadsheetml/2006/main" count="490" uniqueCount="130">
  <si>
    <t>Достижение целевых показателей муниципальной программы (с учетом уровня финансирования по муниципальной программе)</t>
  </si>
  <si>
    <t>Уровень финансирования по муниципальной программе &lt;*&gt;</t>
  </si>
  <si>
    <t>Количество присвоенных баллов по критерию
 "Достижение целевых показателей государственной программы (с учетом уровня финансирования по государственной программе)"</t>
  </si>
  <si>
    <t>Средний уровень достижения показателей результативности муниципальной программы с учетом весового критерия</t>
  </si>
  <si>
    <t xml:space="preserve"> Количество присвоенных баллов по критерию
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</si>
  <si>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Средний уровень достижения показателей результативности по 1-й подпрограмме государственной программы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</si>
  <si>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</si>
  <si>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</si>
  <si>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"Развитие внутреннего и въездного туризма в Красноярском крае"</t>
  </si>
  <si>
    <t>Подпрограмма "Обеспечение реализации государственной программы и прочие мероприятия"</t>
  </si>
  <si>
    <t>Уровень финансирования по 1-му отдельному мероприятию государственной программы &lt;*&gt;</t>
  </si>
  <si>
    <t>Результат оценки эффективности реализации 1-го отдельного мероприятия государственной программы с указанием количества присвоенных баллов</t>
  </si>
  <si>
    <t>--------------------------------</t>
  </si>
  <si>
    <t>№ п/п</t>
  </si>
  <si>
    <t>Результат оценки муниципальной программы " Развитие малого и среднего предпринимательства на территории города Бородино"</t>
  </si>
  <si>
    <t>Результат оценки эффективности реализации муниципальной программы с указанием количества присвоенных балов
(Итоговая оценка)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</si>
  <si>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rgb="FFFF0000"/>
        <rFont val="Times New Roman"/>
        <family val="1"/>
        <charset val="204"/>
      </rPr>
      <t>(шаг 3 А)</t>
    </r>
  </si>
  <si>
    <t xml:space="preserve">Уровень финансирования по 1-й подпрограмме муниципальной программы 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</si>
  <si>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</si>
  <si>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</si>
  <si>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</si>
  <si>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</t>
  </si>
  <si>
    <t xml:space="preserve">Уровень финансирования по 3-й подпрограмме муниципальной программы </t>
  </si>
  <si>
    <t>Средний уровень достижения показателей результативности по 4-й подпрограмме муниципальной программы</t>
  </si>
  <si>
    <t xml:space="preserve">Уровень финансирования по 4-й подпрограмме муниципальной программы 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</si>
  <si>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</si>
  <si>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</t>
  </si>
  <si>
    <t>Средний уровень достижения показателей результативности по 1-му отдельному мероприятию муниципальной программы</t>
  </si>
  <si>
    <t>Результат оценки муниципальной программы " Содействие развитию гражданского общества в городе Бородино"</t>
  </si>
  <si>
    <t>Результат оценки муниципальной программы " Обращение с отходами на территории  города Бородино"</t>
  </si>
  <si>
    <t>Результат оценки муниципальной программы " Создание условий для обеспесения доступным и комфортным жильем  города Бородино"</t>
  </si>
  <si>
    <t>Подпрограмма "Пересечение граждан из аварийного жилищного фонда в городе Бородино"</t>
  </si>
  <si>
    <t>Подпрограмма "Улучшение жилищных условий отдельных категорий граждан, проживающих на территории города Бородино"</t>
  </si>
  <si>
    <t xml:space="preserve">Уровень финансирования по 2-й подпрограмме муниципальной программы 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</si>
  <si>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</si>
  <si>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 xml:space="preserve">Уровень финансирования по 5-й подпрограмме муниципальной программы 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</si>
  <si>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</si>
  <si>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Результат оценки муниципальной программы "Развитие транспортной системы  города Бородино"</t>
  </si>
  <si>
    <t>Подпрограмма "Содержание муниципального дорожного фонда города Бородино"</t>
  </si>
  <si>
    <t>Подпрограмма "Развитие и модернизация автомобильных дорог местного значения муниципального образования город Бородино"</t>
  </si>
  <si>
    <t>Подпрограмма "Развитие транспортного комплекса города Бородино"</t>
  </si>
  <si>
    <t>Подпрограмма "Повышение безопасности дорожного движения в городе Бородино"</t>
  </si>
  <si>
    <t>Результат оценки муниципальной программы "Система социальной защиты населения  г. Бородино"</t>
  </si>
  <si>
    <t>Подпрограмма "Повышение качества жизни отдельных категорий граждан в т. ч.  инвалидов, степени их социальной защищенности"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</si>
  <si>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</si>
  <si>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 программы и прочие мероприятия"</t>
  </si>
  <si>
    <t>Средний уровень достижения показателей результативности по 6-й подпрограмме муниципальной программы</t>
  </si>
  <si>
    <t xml:space="preserve">Уровень финансирования по 6-й подпрограмме муниципальной программы </t>
  </si>
  <si>
    <t>Результат оценки эффективности реализации 6-й подпрограммы муниципальной программы с указанием количества присвоенных баллов</t>
  </si>
  <si>
    <t>Результат оценки муниципальной программы "Выполнение функций органов местного самоуправления"</t>
  </si>
  <si>
    <t>Результат оценки муниципальной программы "Развитие образования города Бородино"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</si>
  <si>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</si>
  <si>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 программы и прочие мероприятия в области образования"</t>
  </si>
  <si>
    <t>Подпрограмма "Господдержка детей-сирот"</t>
  </si>
  <si>
    <t>Результат оценки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</si>
  <si>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"Реконструкция, модернизация (включая приобретение соответствующего оборудования) и ремонты объектов коммунальной инфраструктуры  муниципального образования город Бородино"</t>
  </si>
  <si>
    <t>Подпрограмма "Энергосбережение и повышение энергетической эффективности в городе Бородино"</t>
  </si>
  <si>
    <t>Подпрограмма "Обеспечение реализации муниципальной программы и прочие мероприятия"</t>
  </si>
  <si>
    <t>Результат оценки муниципальной программы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</si>
  <si>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</si>
  <si>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</si>
  <si>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Результат оценки муниципальной программы "Развитие физической культуры и спорта в городе Бородино"</t>
  </si>
  <si>
    <t>Результат оценки муниципальной программы "Молодежь Бородино XXI веке"</t>
  </si>
  <si>
    <t>Подпрограмма "Вовлечение молодежи Бородино в социальную практику"</t>
  </si>
  <si>
    <t>Подпрограмма "Патриотическое воспитание молодежи Бородино"</t>
  </si>
  <si>
    <t>Подпрограмма "Профилактика алкоголизма, наркомании и токсикомании"</t>
  </si>
  <si>
    <t>Результат оценки муниципальной программы "Защита от чрезвычайных ситуаций природного и техногенного характера и обеспечение безопасности населения города Бородино"</t>
  </si>
  <si>
    <t>Подпрограмма "Предупреждение, спасение, помощь населению города Бородино в чрезвычайных ситуациях"</t>
  </si>
  <si>
    <t>Подпрограмма "Профилактика терроризма и экстремизма на территории города Бородино"</t>
  </si>
  <si>
    <t>Результат оценки муниципальной программы "Управление муниципальными финансами"</t>
  </si>
  <si>
    <t>Подпрограмма "Управление муниципальным долгом города Бородино"</t>
  </si>
  <si>
    <t>Подпрограмма "Обеспечение реализации муниципальной программы и прочих мероприятий"</t>
  </si>
  <si>
    <t>Средний уровень достижения показателей результативности по 1-му мероприятию  муниципальной программы</t>
  </si>
  <si>
    <t>Подпрограмма "Благоустройство города Бородино"</t>
  </si>
  <si>
    <t>Подпрограмма "Организация проведения мероприятий по отлову, учету, содержанию безнадзорных домашних животных на территории города Бородино"</t>
  </si>
  <si>
    <t>Подпрограмма "Развитие архивного дела в городе Бородино"</t>
  </si>
  <si>
    <t>Подпрограмма "Использование информационно-коммуникационных технологий для обеспечения безопасности населения города Бородино"</t>
  </si>
  <si>
    <t>Уровень финансирования по 1-му отдельному мероприятию муниципальной программы &lt;*&gt;</t>
  </si>
  <si>
    <t>Результат оценки эффективности реализации 1-го отдельного мероприятия муниципальной программы с указанием количества присвоенных баллов</t>
  </si>
  <si>
    <t>3.1.</t>
  </si>
  <si>
    <t>3.2.</t>
  </si>
  <si>
    <t>3.3.</t>
  </si>
  <si>
    <t>3.4.</t>
  </si>
  <si>
    <t>3.5.</t>
  </si>
  <si>
    <t>3.6.</t>
  </si>
  <si>
    <t>Уровень финансирования по 2-му отдельному мероприятию муниципальной программы &lt;*&gt;</t>
  </si>
  <si>
    <t>Средний уровень достижения показателей результативности по 3-му отдельному мероприятию муниципальной программы</t>
  </si>
  <si>
    <t>Уровень финансирования по 3-му отдельному мероприятию муниципальной программы &lt;*&gt;</t>
  </si>
  <si>
    <t>Результат оценки эффективности реализации 3-го отдельного мероприятия муниципальной программы с указанием количества присвоенных баллов</t>
  </si>
  <si>
    <t>Результат оценки эффективности реализации 2-го отдельного мероприятия муниципальной программы с указанием количества присвоенных баллов</t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</si>
  <si>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 tint="-4.9989318521683403E-2"/>
        <rFont val="Times New Roman"/>
        <family val="1"/>
        <charset val="204"/>
      </rPr>
      <t>(шаг 2)</t>
    </r>
  </si>
  <si>
    <t>Количество присвоенных баллов по критерию
 "Достижение целевых показателей государственной программы (с учетом уровня финансирования по муниципальной программе)"</t>
  </si>
  <si>
    <r>
  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  </r>
    <r>
      <rPr>
        <b/>
        <sz val="12"/>
        <color theme="0"/>
        <rFont val="Times New Roman"/>
        <family val="1"/>
        <charset val="204"/>
      </rPr>
      <t xml:space="preserve"> (шаг 2)</t>
    </r>
  </si>
  <si>
    <r>
      <t>Количество присвоенных баллов по критерию
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  </r>
    <r>
      <rPr>
        <b/>
        <sz val="12"/>
        <color theme="0"/>
        <rFont val="Times New Roman"/>
        <family val="1"/>
        <charset val="204"/>
      </rPr>
      <t>(Шаг 3 Б)</t>
    </r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</si>
  <si>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/>
        <rFont val="Times New Roman"/>
        <family val="1"/>
        <charset val="204"/>
      </rPr>
      <t>(шаг 2)</t>
    </r>
  </si>
  <si>
    <t>Подпрограмма " Обеспечение социальной поддержки граждан на оплату жилого помещения и коммунальных услуг"</t>
  </si>
  <si>
    <t>Подпрограмма "Социальная поддержка семей, имеющих детей"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</si>
  <si>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theme="0"/>
        <rFont val="Times New Roman"/>
        <family val="1"/>
        <charset val="204"/>
      </rPr>
      <t>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</si>
  <si>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</si>
  <si>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</si>
  <si>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</si>
  <si>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 tint="-4.9989318521683403E-2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</si>
  <si>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аг 1)</t>
    </r>
  </si>
  <si>
    <t>Средний уровень достижения показателей результативности по 2-му отдельному мероприятию муниципальной программы</t>
  </si>
  <si>
    <t>4.1.</t>
  </si>
  <si>
    <t>4.2.</t>
  </si>
  <si>
    <t>4.3.</t>
  </si>
  <si>
    <t>4.4.</t>
  </si>
  <si>
    <t>Результат оценки эффективности реализации 6-го отдельного мероприятия муниципальной программы с указанием количества присвоенных баллов</t>
  </si>
  <si>
    <t>Средний уровень достижения показателей результативности по 6-му отдельному мероприятию муниципальной программы</t>
  </si>
  <si>
    <t>Уровень финансирования по 6-му отдельному мероприятию муниципальной программы &lt;*&gt;</t>
  </si>
  <si>
    <t>Подпрограмма "Обеспечение безопасности гидротехнических сооружений, расположенных на территории города Бородино"</t>
  </si>
  <si>
    <r>
  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  </r>
    <r>
      <rPr>
        <b/>
        <sz val="12"/>
        <color theme="0"/>
        <rFont val="Times New Roman"/>
        <family val="1"/>
        <charset val="204"/>
      </rPr>
      <t xml:space="preserve"> 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</si>
  <si>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 xml:space="preserve"> (шаг 1)</t>
    </r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</si>
  <si>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theme="0" tint="-4.9989318521683403E-2"/>
        <rFont val="Times New Roman"/>
        <family val="1"/>
        <charset val="204"/>
      </rPr>
      <t>(шаг 3 А)</t>
    </r>
  </si>
  <si>
    <t>Подпрограмма "Доступная среда для инвалидов"</t>
  </si>
  <si>
    <t>Подпрограмма "Обеспечение деятельности административной комиссии"</t>
  </si>
  <si>
    <t>Подпрограмма "Профилактика безнадзорности и правонарушений несовершеннолетних"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</si>
  <si>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</si>
  <si>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4.5.</t>
  </si>
  <si>
    <t>Средний уровень достижения показателей результативности по 4-му отдельному мероприятию муниципальной программы</t>
  </si>
  <si>
    <t>Уровень финансирования по 4-му отдельному мероприятию муниципальной программы &lt;*&gt;</t>
  </si>
  <si>
    <t>Результат оценки эффективности реализации 4-го отдельного мероприятия муниципальной программы с указанием количества присвоенных баллов</t>
  </si>
  <si>
    <t>Средний уровень достижения показателей результативности по 5-му отдельному мероприятию муниципальной программы</t>
  </si>
  <si>
    <t>Уровень финансирования по 5-му отдельному мероприятию муниципальной программы &lt;*&gt;</t>
  </si>
  <si>
    <t>4.6.</t>
  </si>
  <si>
    <t>4.7.</t>
  </si>
  <si>
    <t>Средний уровень достижения показателей результативности по 7-му отдельному мероприятию муниципальной программы</t>
  </si>
  <si>
    <t>Уровень финансирования по 7-му отдельному мероприятию муниципальной программы &lt;*&gt;</t>
  </si>
  <si>
    <t>Результат оценки эффективности реализации 7-го отдельного мероприятия муниципальной программы с указанием количества присвоенных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</si>
</sst>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u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/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" xfId="1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0" xfId="0" applyBorder="1"/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4" fillId="2" borderId="3" xfId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topLeftCell="A7" workbookViewId="0">
      <selection activeCell="C10" sqref="C10"/>
    </sheetView>
  </sheetViews>
  <sheetFormatPr defaultRowHeight="15" x14ac:dyDescent="0.25"/>
  <cols>
    <col min="1" max="1" width="4.140625" customWidth="1"/>
    <col min="2" max="2" width="64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9" t="s">
        <v>14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99</v>
      </c>
      <c r="C4" s="2">
        <v>1</v>
      </c>
    </row>
    <row r="5" spans="1:3" ht="27.75" customHeight="1" thickBot="1" x14ac:dyDescent="0.3">
      <c r="A5" s="17"/>
      <c r="B5" s="3" t="s">
        <v>1</v>
      </c>
      <c r="C5" s="2">
        <v>0.97899999999999998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1</v>
      </c>
    </row>
    <row r="9" spans="1:3" ht="79.5" thickBot="1" x14ac:dyDescent="0.3">
      <c r="A9" s="18"/>
      <c r="B9" s="5" t="s">
        <v>4</v>
      </c>
      <c r="C9" s="23">
        <v>10</v>
      </c>
    </row>
    <row r="10" spans="1:3" ht="60.75" customHeight="1" thickBot="1" x14ac:dyDescent="0.3">
      <c r="A10" s="50">
        <v>3</v>
      </c>
      <c r="B10" s="20" t="s">
        <v>15</v>
      </c>
      <c r="C10" s="21">
        <f>C6+C9</f>
        <v>19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8" workbookViewId="0">
      <selection activeCell="B36" sqref="B36"/>
    </sheetView>
  </sheetViews>
  <sheetFormatPr defaultRowHeight="15" x14ac:dyDescent="0.25"/>
  <cols>
    <col min="1" max="1" width="3.85546875" customWidth="1"/>
    <col min="2" max="2" width="68.140625" customWidth="1"/>
    <col min="3" max="3" width="14.140625" customWidth="1"/>
    <col min="5" max="5" width="3.140625" customWidth="1"/>
    <col min="6" max="9" width="9.140625" hidden="1" customWidth="1"/>
    <col min="11" max="12" width="9.140625" hidden="1" customWidth="1"/>
  </cols>
  <sheetData>
    <row r="1" spans="1:4" ht="32.25" customHeight="1" x14ac:dyDescent="0.25">
      <c r="A1" s="79" t="s">
        <v>61</v>
      </c>
      <c r="B1" s="79"/>
      <c r="C1" s="79"/>
    </row>
    <row r="2" spans="1:4" ht="15.75" thickBot="1" x14ac:dyDescent="0.3"/>
    <row r="3" spans="1:4" ht="39.75" customHeight="1" thickBot="1" x14ac:dyDescent="0.3">
      <c r="A3" s="19" t="s">
        <v>13</v>
      </c>
      <c r="B3" s="80" t="s">
        <v>0</v>
      </c>
      <c r="C3" s="81"/>
    </row>
    <row r="4" spans="1:4" ht="40.5" customHeight="1" thickBot="1" x14ac:dyDescent="0.3">
      <c r="A4" s="44">
        <v>1</v>
      </c>
      <c r="B4" s="1" t="s">
        <v>100</v>
      </c>
      <c r="C4" s="31">
        <v>1.083</v>
      </c>
    </row>
    <row r="5" spans="1:4" ht="27.75" customHeight="1" thickBot="1" x14ac:dyDescent="0.3">
      <c r="A5" s="17"/>
      <c r="B5" s="3" t="s">
        <v>1</v>
      </c>
      <c r="C5" s="32">
        <v>0.99960000000000004</v>
      </c>
    </row>
    <row r="6" spans="1:4" ht="58.5" customHeight="1" thickBot="1" x14ac:dyDescent="0.3">
      <c r="A6" s="17"/>
      <c r="B6" s="4" t="s">
        <v>2</v>
      </c>
      <c r="C6" s="34">
        <v>9</v>
      </c>
    </row>
    <row r="7" spans="1:4" ht="55.5" customHeight="1" thickBot="1" x14ac:dyDescent="0.3">
      <c r="A7" s="44">
        <v>2</v>
      </c>
      <c r="B7" s="82" t="s">
        <v>94</v>
      </c>
      <c r="C7" s="83"/>
    </row>
    <row r="8" spans="1:4" ht="44.25" customHeight="1" thickBot="1" x14ac:dyDescent="0.3">
      <c r="A8" s="17"/>
      <c r="B8" s="5" t="s">
        <v>3</v>
      </c>
      <c r="C8" s="65">
        <v>1.022</v>
      </c>
    </row>
    <row r="9" spans="1:4" ht="63.75" thickBot="1" x14ac:dyDescent="0.3">
      <c r="A9" s="17"/>
      <c r="B9" s="5" t="s">
        <v>4</v>
      </c>
      <c r="C9" s="73">
        <v>10</v>
      </c>
    </row>
    <row r="10" spans="1:4" ht="60.75" customHeight="1" thickBot="1" x14ac:dyDescent="0.3">
      <c r="A10" s="44">
        <v>3</v>
      </c>
      <c r="B10" s="82" t="s">
        <v>97</v>
      </c>
      <c r="C10" s="83"/>
    </row>
    <row r="11" spans="1:4" ht="31.5" x14ac:dyDescent="0.25">
      <c r="A11" s="17"/>
      <c r="B11" s="4" t="s">
        <v>5</v>
      </c>
      <c r="C11" s="91">
        <v>0.98499999999999999</v>
      </c>
    </row>
    <row r="12" spans="1:4" ht="15.75" thickBot="1" x14ac:dyDescent="0.3">
      <c r="A12" s="45" t="s">
        <v>79</v>
      </c>
      <c r="B12" s="3" t="s">
        <v>6</v>
      </c>
      <c r="C12" s="92"/>
    </row>
    <row r="13" spans="1:4" ht="32.25" thickBot="1" x14ac:dyDescent="0.3">
      <c r="A13" s="17"/>
      <c r="B13" s="5" t="s">
        <v>17</v>
      </c>
      <c r="C13" s="24">
        <v>0.98899999999999999</v>
      </c>
      <c r="D13">
        <f>906151.8/916200</f>
        <v>0.98903274394237073</v>
      </c>
    </row>
    <row r="14" spans="1:4" ht="57.75" customHeight="1" thickBot="1" x14ac:dyDescent="0.3">
      <c r="A14" s="17"/>
      <c r="B14" s="27" t="s">
        <v>18</v>
      </c>
      <c r="C14" s="74">
        <v>9</v>
      </c>
    </row>
    <row r="15" spans="1:4" ht="31.5" x14ac:dyDescent="0.25">
      <c r="A15" s="41"/>
      <c r="B15" s="4" t="s">
        <v>19</v>
      </c>
      <c r="C15" s="84">
        <v>1.1559999999999999</v>
      </c>
    </row>
    <row r="16" spans="1:4" ht="15.75" thickBot="1" x14ac:dyDescent="0.3">
      <c r="A16" s="45" t="s">
        <v>80</v>
      </c>
      <c r="B16" s="3" t="s">
        <v>7</v>
      </c>
      <c r="C16" s="85"/>
    </row>
    <row r="17" spans="1:4" ht="32.25" thickBot="1" x14ac:dyDescent="0.3">
      <c r="A17" s="17"/>
      <c r="B17" s="5" t="s">
        <v>17</v>
      </c>
      <c r="C17" s="24">
        <v>1</v>
      </c>
    </row>
    <row r="18" spans="1:4" ht="48" thickBot="1" x14ac:dyDescent="0.3">
      <c r="A18" s="17"/>
      <c r="B18" s="5" t="s">
        <v>20</v>
      </c>
      <c r="C18" s="47">
        <v>6</v>
      </c>
    </row>
    <row r="19" spans="1:4" ht="31.5" x14ac:dyDescent="0.25">
      <c r="A19" s="41"/>
      <c r="B19" s="4" t="s">
        <v>21</v>
      </c>
      <c r="C19" s="84">
        <v>1</v>
      </c>
    </row>
    <row r="20" spans="1:4" ht="30.75" thickBot="1" x14ac:dyDescent="0.3">
      <c r="A20" s="45" t="s">
        <v>81</v>
      </c>
      <c r="B20" s="3" t="s">
        <v>57</v>
      </c>
      <c r="C20" s="85"/>
    </row>
    <row r="21" spans="1:4" ht="32.25" thickBot="1" x14ac:dyDescent="0.3">
      <c r="A21" s="17"/>
      <c r="B21" s="5" t="s">
        <v>22</v>
      </c>
      <c r="C21" s="2">
        <v>0.997</v>
      </c>
      <c r="D21">
        <f>376910.82/378030.57</f>
        <v>0.99703793796358853</v>
      </c>
    </row>
    <row r="22" spans="1:4" ht="45.75" customHeight="1" thickBot="1" x14ac:dyDescent="0.3">
      <c r="A22" s="17"/>
      <c r="B22" s="5" t="s">
        <v>18</v>
      </c>
      <c r="C22" s="47">
        <v>9</v>
      </c>
    </row>
    <row r="23" spans="1:4" ht="31.5" hidden="1" x14ac:dyDescent="0.25">
      <c r="B23" s="7" t="s">
        <v>23</v>
      </c>
      <c r="C23" s="89"/>
    </row>
    <row r="24" spans="1:4" ht="30.75" hidden="1" thickBot="1" x14ac:dyDescent="0.3">
      <c r="B24" s="3" t="s">
        <v>8</v>
      </c>
      <c r="C24" s="90"/>
    </row>
    <row r="25" spans="1:4" ht="32.25" hidden="1" thickBot="1" x14ac:dyDescent="0.3">
      <c r="B25" s="8" t="s">
        <v>24</v>
      </c>
      <c r="C25" s="9">
        <v>0.24199999999999999</v>
      </c>
    </row>
    <row r="26" spans="1:4" ht="48" hidden="1" thickBot="1" x14ac:dyDescent="0.3">
      <c r="B26" s="8" t="s">
        <v>25</v>
      </c>
      <c r="C26" s="10"/>
    </row>
    <row r="27" spans="1:4" ht="31.5" hidden="1" x14ac:dyDescent="0.25">
      <c r="B27" s="4" t="s">
        <v>26</v>
      </c>
      <c r="C27" s="84"/>
    </row>
    <row r="28" spans="1:4" ht="30.75" hidden="1" thickBot="1" x14ac:dyDescent="0.3">
      <c r="B28" s="3" t="s">
        <v>9</v>
      </c>
      <c r="C28" s="85"/>
    </row>
    <row r="29" spans="1:4" ht="32.25" hidden="1" thickBot="1" x14ac:dyDescent="0.3">
      <c r="B29" s="5" t="s">
        <v>17</v>
      </c>
      <c r="C29" s="2">
        <v>0.97399999999999998</v>
      </c>
    </row>
    <row r="30" spans="1:4" ht="48" hidden="1" thickBot="1" x14ac:dyDescent="0.3">
      <c r="B30" s="5" t="s">
        <v>18</v>
      </c>
      <c r="C30" s="2"/>
    </row>
    <row r="31" spans="1:4" ht="0.75" hidden="1" customHeight="1" thickBot="1" x14ac:dyDescent="0.3">
      <c r="B31" s="11" t="s">
        <v>27</v>
      </c>
      <c r="C31" s="12"/>
    </row>
    <row r="32" spans="1:4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93</v>
      </c>
      <c r="C34" s="63">
        <f>((C14*906151.8)+(C18*24001687.7)+(C22*376910.82))/25284750.32</f>
        <v>6.1522335720655823</v>
      </c>
    </row>
    <row r="35" spans="1:3" ht="48" thickBot="1" x14ac:dyDescent="0.3">
      <c r="A35" s="44">
        <v>5</v>
      </c>
      <c r="B35" s="20" t="s">
        <v>15</v>
      </c>
      <c r="C35" s="64">
        <f>C34+C6+C9</f>
        <v>25.152233572065583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118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6" workbookViewId="0">
      <selection activeCell="C22" sqref="C22"/>
    </sheetView>
  </sheetViews>
  <sheetFormatPr defaultRowHeight="15" x14ac:dyDescent="0.25"/>
  <cols>
    <col min="1" max="1" width="5" customWidth="1"/>
    <col min="2" max="2" width="68.140625" customWidth="1"/>
    <col min="3" max="3" width="13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4" ht="32.25" customHeight="1" x14ac:dyDescent="0.25">
      <c r="A1" s="79" t="s">
        <v>62</v>
      </c>
      <c r="B1" s="79"/>
      <c r="C1" s="79"/>
    </row>
    <row r="2" spans="1:4" ht="15.75" thickBot="1" x14ac:dyDescent="0.3"/>
    <row r="3" spans="1:4" ht="39.75" customHeight="1" thickBot="1" x14ac:dyDescent="0.3">
      <c r="A3" s="19" t="s">
        <v>13</v>
      </c>
      <c r="B3" s="80" t="s">
        <v>0</v>
      </c>
      <c r="C3" s="81"/>
    </row>
    <row r="4" spans="1:4" ht="40.5" customHeight="1" thickBot="1" x14ac:dyDescent="0.3">
      <c r="A4" s="44">
        <v>1</v>
      </c>
      <c r="B4" s="1" t="s">
        <v>100</v>
      </c>
      <c r="C4" s="31">
        <v>1.0609999999999999</v>
      </c>
    </row>
    <row r="5" spans="1:4" ht="27.75" customHeight="1" thickBot="1" x14ac:dyDescent="0.3">
      <c r="A5" s="17"/>
      <c r="B5" s="3" t="s">
        <v>1</v>
      </c>
      <c r="C5" s="32">
        <v>0.999</v>
      </c>
      <c r="D5">
        <f>9353765.87/9366455.74</f>
        <v>0.998645179099517</v>
      </c>
    </row>
    <row r="6" spans="1:4" ht="58.5" customHeight="1" thickBot="1" x14ac:dyDescent="0.3">
      <c r="A6" s="17"/>
      <c r="B6" s="4" t="s">
        <v>2</v>
      </c>
      <c r="C6" s="34">
        <v>9</v>
      </c>
    </row>
    <row r="7" spans="1:4" ht="55.5" customHeight="1" thickBot="1" x14ac:dyDescent="0.3">
      <c r="A7" s="44">
        <v>2</v>
      </c>
      <c r="B7" s="82" t="s">
        <v>94</v>
      </c>
      <c r="C7" s="83"/>
    </row>
    <row r="8" spans="1:4" ht="44.25" customHeight="1" thickBot="1" x14ac:dyDescent="0.3">
      <c r="A8" s="17"/>
      <c r="B8" s="5" t="s">
        <v>3</v>
      </c>
      <c r="C8" s="2">
        <v>0.71499999999999997</v>
      </c>
    </row>
    <row r="9" spans="1:4" ht="63.75" thickBot="1" x14ac:dyDescent="0.3">
      <c r="A9" s="17"/>
      <c r="B9" s="5" t="s">
        <v>4</v>
      </c>
      <c r="C9" s="73">
        <v>7</v>
      </c>
    </row>
    <row r="10" spans="1:4" ht="60.75" customHeight="1" thickBot="1" x14ac:dyDescent="0.3">
      <c r="A10" s="44">
        <v>3</v>
      </c>
      <c r="B10" s="82" t="s">
        <v>97</v>
      </c>
      <c r="C10" s="83"/>
    </row>
    <row r="11" spans="1:4" ht="31.5" x14ac:dyDescent="0.25">
      <c r="A11" s="17"/>
      <c r="B11" s="4" t="s">
        <v>5</v>
      </c>
      <c r="C11" s="84">
        <v>0.91300000000000003</v>
      </c>
    </row>
    <row r="12" spans="1:4" ht="30.75" thickBot="1" x14ac:dyDescent="0.3">
      <c r="A12" s="45" t="s">
        <v>79</v>
      </c>
      <c r="B12" s="3" t="s">
        <v>63</v>
      </c>
      <c r="C12" s="85"/>
    </row>
    <row r="13" spans="1:4" ht="32.25" thickBot="1" x14ac:dyDescent="0.3">
      <c r="A13" s="17"/>
      <c r="B13" s="5" t="s">
        <v>17</v>
      </c>
      <c r="C13" s="24">
        <v>0.999</v>
      </c>
      <c r="D13">
        <f>9164565.87/9177255.74</f>
        <v>0.99861724786150496</v>
      </c>
    </row>
    <row r="14" spans="1:4" ht="57.75" customHeight="1" thickBot="1" x14ac:dyDescent="0.3">
      <c r="A14" s="17"/>
      <c r="B14" s="27" t="s">
        <v>18</v>
      </c>
      <c r="C14" s="74">
        <v>9</v>
      </c>
    </row>
    <row r="15" spans="1:4" ht="31.5" x14ac:dyDescent="0.25">
      <c r="A15" s="41"/>
      <c r="B15" s="4" t="s">
        <v>19</v>
      </c>
      <c r="C15" s="84">
        <v>1</v>
      </c>
    </row>
    <row r="16" spans="1:4" ht="15.75" thickBot="1" x14ac:dyDescent="0.3">
      <c r="A16" s="45" t="s">
        <v>80</v>
      </c>
      <c r="B16" s="3" t="s">
        <v>64</v>
      </c>
      <c r="C16" s="85"/>
    </row>
    <row r="17" spans="1:3" ht="32.25" thickBot="1" x14ac:dyDescent="0.3">
      <c r="A17" s="17"/>
      <c r="B17" s="5" t="s">
        <v>17</v>
      </c>
      <c r="C17" s="24">
        <v>1</v>
      </c>
    </row>
    <row r="18" spans="1:3" ht="48" thickBot="1" x14ac:dyDescent="0.3">
      <c r="A18" s="17"/>
      <c r="B18" s="5" t="s">
        <v>20</v>
      </c>
      <c r="C18" s="47">
        <v>9</v>
      </c>
    </row>
    <row r="19" spans="1:3" ht="31.5" x14ac:dyDescent="0.25">
      <c r="A19" s="41"/>
      <c r="B19" s="4" t="s">
        <v>21</v>
      </c>
      <c r="C19" s="84">
        <v>0</v>
      </c>
    </row>
    <row r="20" spans="1:3" ht="30.75" thickBot="1" x14ac:dyDescent="0.3">
      <c r="A20" s="45" t="s">
        <v>81</v>
      </c>
      <c r="B20" s="3" t="s">
        <v>65</v>
      </c>
      <c r="C20" s="85"/>
    </row>
    <row r="21" spans="1:3" ht="32.25" thickBot="1" x14ac:dyDescent="0.3">
      <c r="A21" s="17"/>
      <c r="B21" s="5" t="s">
        <v>22</v>
      </c>
      <c r="C21" s="2">
        <v>1</v>
      </c>
    </row>
    <row r="22" spans="1:3" ht="47.25" customHeight="1" thickBot="1" x14ac:dyDescent="0.3">
      <c r="A22" s="17"/>
      <c r="B22" s="5" t="s">
        <v>18</v>
      </c>
      <c r="C22" s="39">
        <v>0</v>
      </c>
    </row>
    <row r="23" spans="1:3" ht="32.25" hidden="1" thickBot="1" x14ac:dyDescent="0.3">
      <c r="B23" s="7" t="s">
        <v>23</v>
      </c>
      <c r="C23" s="89"/>
    </row>
    <row r="24" spans="1:3" ht="30.75" hidden="1" thickBot="1" x14ac:dyDescent="0.3">
      <c r="B24" s="3" t="s">
        <v>8</v>
      </c>
      <c r="C24" s="90"/>
    </row>
    <row r="25" spans="1:3" ht="32.25" hidden="1" thickBot="1" x14ac:dyDescent="0.3">
      <c r="B25" s="8" t="s">
        <v>24</v>
      </c>
      <c r="C25" s="9">
        <v>0.24199999999999999</v>
      </c>
    </row>
    <row r="26" spans="1:3" ht="48" hidden="1" thickBot="1" x14ac:dyDescent="0.3">
      <c r="B26" s="8" t="s">
        <v>25</v>
      </c>
      <c r="C26" s="10"/>
    </row>
    <row r="27" spans="1:3" ht="32.25" hidden="1" thickBot="1" x14ac:dyDescent="0.3">
      <c r="B27" s="4" t="s">
        <v>26</v>
      </c>
      <c r="C27" s="84"/>
    </row>
    <row r="28" spans="1:3" ht="30.75" hidden="1" thickBot="1" x14ac:dyDescent="0.3">
      <c r="B28" s="3" t="s">
        <v>9</v>
      </c>
      <c r="C28" s="85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93</v>
      </c>
      <c r="C34" s="63">
        <f>((C14*9164565.87)+(C18*189200)+(C22*0))/9353765.87</f>
        <v>9</v>
      </c>
    </row>
    <row r="35" spans="1:3" ht="48" thickBot="1" x14ac:dyDescent="0.3">
      <c r="A35" s="44">
        <v>5</v>
      </c>
      <c r="B35" s="20" t="s">
        <v>15</v>
      </c>
      <c r="C35" s="64">
        <f>C34+C6+C9</f>
        <v>25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118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1"/>
  <sheetViews>
    <sheetView tabSelected="1" topLeftCell="A31" workbookViewId="0">
      <selection activeCell="C15" sqref="C15:C16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4" max="4" width="18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9" t="s">
        <v>49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2">
        <v>0.85299999999999998</v>
      </c>
    </row>
    <row r="5" spans="1:3" ht="27.75" customHeight="1" thickBot="1" x14ac:dyDescent="0.3">
      <c r="A5" s="17"/>
      <c r="B5" s="3" t="s">
        <v>1</v>
      </c>
      <c r="C5" s="2">
        <v>0.97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0.77200000000000002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2" t="s">
        <v>114</v>
      </c>
      <c r="C10" s="83"/>
    </row>
    <row r="11" spans="1:3" ht="31.5" x14ac:dyDescent="0.25">
      <c r="A11" s="17"/>
      <c r="B11" s="4" t="s">
        <v>5</v>
      </c>
      <c r="C11" s="84">
        <v>0.69599999999999995</v>
      </c>
    </row>
    <row r="12" spans="1:3" ht="15.75" thickBot="1" x14ac:dyDescent="0.3">
      <c r="A12" s="45" t="s">
        <v>79</v>
      </c>
      <c r="B12" s="3" t="s">
        <v>73</v>
      </c>
      <c r="C12" s="85"/>
    </row>
    <row r="13" spans="1:3" ht="32.25" thickBot="1" x14ac:dyDescent="0.3">
      <c r="A13" s="17"/>
      <c r="B13" s="5" t="s">
        <v>17</v>
      </c>
      <c r="C13" s="2">
        <v>0.97699999999999998</v>
      </c>
    </row>
    <row r="14" spans="1:3" ht="57.75" customHeight="1" thickBot="1" x14ac:dyDescent="0.3">
      <c r="A14" s="17"/>
      <c r="B14" s="27" t="s">
        <v>18</v>
      </c>
      <c r="C14" s="38">
        <v>3</v>
      </c>
    </row>
    <row r="15" spans="1:3" ht="31.5" x14ac:dyDescent="0.25">
      <c r="A15" s="41"/>
      <c r="B15" s="4" t="s">
        <v>19</v>
      </c>
      <c r="C15" s="84">
        <v>1.073</v>
      </c>
    </row>
    <row r="16" spans="1:3" ht="45.75" thickBot="1" x14ac:dyDescent="0.3">
      <c r="A16" s="45" t="s">
        <v>80</v>
      </c>
      <c r="B16" s="3" t="s">
        <v>74</v>
      </c>
      <c r="C16" s="85"/>
    </row>
    <row r="17" spans="1:3" ht="32.25" thickBot="1" x14ac:dyDescent="0.3">
      <c r="A17" s="17"/>
      <c r="B17" s="5" t="s">
        <v>33</v>
      </c>
      <c r="C17" s="2">
        <v>0.77800000000000002</v>
      </c>
    </row>
    <row r="18" spans="1:3" ht="47.25" customHeight="1" thickBot="1" x14ac:dyDescent="0.3">
      <c r="A18" s="17"/>
      <c r="B18" s="5" t="s">
        <v>20</v>
      </c>
      <c r="C18" s="39">
        <v>10</v>
      </c>
    </row>
    <row r="19" spans="1:3" ht="31.5" x14ac:dyDescent="0.25">
      <c r="A19" s="41"/>
      <c r="B19" s="4" t="s">
        <v>21</v>
      </c>
      <c r="C19" s="84">
        <v>0.5</v>
      </c>
    </row>
    <row r="20" spans="1:3" ht="15.75" thickBot="1" x14ac:dyDescent="0.3">
      <c r="A20" s="45" t="s">
        <v>81</v>
      </c>
      <c r="B20" s="3" t="s">
        <v>75</v>
      </c>
      <c r="C20" s="85"/>
    </row>
    <row r="21" spans="1:3" ht="32.25" thickBot="1" x14ac:dyDescent="0.3">
      <c r="A21" s="41"/>
      <c r="B21" s="5" t="s">
        <v>22</v>
      </c>
      <c r="C21" s="2">
        <v>0.91100000000000003</v>
      </c>
    </row>
    <row r="22" spans="1:3" ht="48" thickBot="1" x14ac:dyDescent="0.3">
      <c r="A22" s="18"/>
      <c r="B22" s="5" t="s">
        <v>34</v>
      </c>
      <c r="C22" s="39">
        <v>3</v>
      </c>
    </row>
    <row r="23" spans="1:3" ht="31.5" customHeight="1" x14ac:dyDescent="0.25">
      <c r="A23" s="17" t="s">
        <v>82</v>
      </c>
      <c r="B23" s="29" t="s">
        <v>23</v>
      </c>
      <c r="C23" s="86">
        <v>0.71699999999999997</v>
      </c>
    </row>
    <row r="24" spans="1:3" ht="30.75" thickBot="1" x14ac:dyDescent="0.3">
      <c r="A24" s="17"/>
      <c r="B24" s="3" t="s">
        <v>116</v>
      </c>
      <c r="C24" s="87"/>
    </row>
    <row r="25" spans="1:3" ht="32.25" thickBot="1" x14ac:dyDescent="0.3">
      <c r="A25" s="17"/>
      <c r="B25" s="30" t="s">
        <v>24</v>
      </c>
      <c r="C25" s="31">
        <v>1</v>
      </c>
    </row>
    <row r="26" spans="1:3" ht="48" thickBot="1" x14ac:dyDescent="0.3">
      <c r="A26" s="17"/>
      <c r="B26" s="30" t="s">
        <v>25</v>
      </c>
      <c r="C26" s="68">
        <v>6</v>
      </c>
    </row>
    <row r="27" spans="1:3" ht="32.25" thickBot="1" x14ac:dyDescent="0.3">
      <c r="A27" s="46">
        <v>4</v>
      </c>
      <c r="B27" s="11" t="s">
        <v>27</v>
      </c>
      <c r="C27" s="12">
        <v>1</v>
      </c>
    </row>
    <row r="28" spans="1:3" ht="30.75" thickBot="1" x14ac:dyDescent="0.3">
      <c r="A28" s="17"/>
      <c r="B28" s="3" t="s">
        <v>77</v>
      </c>
      <c r="C28" s="12">
        <v>0.998</v>
      </c>
    </row>
    <row r="29" spans="1:3" ht="48" thickBot="1" x14ac:dyDescent="0.3">
      <c r="A29" s="18"/>
      <c r="B29" s="51" t="s">
        <v>78</v>
      </c>
      <c r="C29" s="69">
        <v>9</v>
      </c>
    </row>
    <row r="30" spans="1:3" ht="32.25" thickBot="1" x14ac:dyDescent="0.3">
      <c r="A30" s="46">
        <v>5</v>
      </c>
      <c r="B30" s="11" t="s">
        <v>103</v>
      </c>
      <c r="C30" s="12">
        <v>1</v>
      </c>
    </row>
    <row r="31" spans="1:3" ht="30.75" thickBot="1" x14ac:dyDescent="0.3">
      <c r="A31" s="17"/>
      <c r="B31" s="3" t="s">
        <v>85</v>
      </c>
      <c r="C31" s="12">
        <v>1</v>
      </c>
    </row>
    <row r="32" spans="1:3" ht="48" thickBot="1" x14ac:dyDescent="0.3">
      <c r="A32" s="18"/>
      <c r="B32" s="51" t="s">
        <v>89</v>
      </c>
      <c r="C32" s="69">
        <v>9</v>
      </c>
    </row>
    <row r="33" spans="1:3" ht="32.25" hidden="1" thickBot="1" x14ac:dyDescent="0.3">
      <c r="A33" s="46">
        <v>6</v>
      </c>
      <c r="B33" s="70" t="s">
        <v>27</v>
      </c>
      <c r="C33" s="12">
        <v>0</v>
      </c>
    </row>
    <row r="34" spans="1:3" ht="30.75" hidden="1" thickBot="1" x14ac:dyDescent="0.3">
      <c r="A34" s="17"/>
      <c r="B34" s="71" t="s">
        <v>10</v>
      </c>
      <c r="C34" s="12">
        <v>0</v>
      </c>
    </row>
    <row r="35" spans="1:3" ht="57.75" hidden="1" customHeight="1" thickBot="1" x14ac:dyDescent="0.3">
      <c r="A35" s="18"/>
      <c r="B35" s="72" t="s">
        <v>11</v>
      </c>
      <c r="C35" s="35">
        <v>0</v>
      </c>
    </row>
    <row r="36" spans="1:3" ht="121.5" customHeight="1" thickBot="1" x14ac:dyDescent="0.3">
      <c r="A36" s="44">
        <v>5</v>
      </c>
      <c r="B36" s="20" t="s">
        <v>93</v>
      </c>
      <c r="C36" s="63">
        <f>((C14*9461480.66)+(C18*391151.75)+(C22*416828.16)+(C26*81400)+(C29*1998546.5)+(C32*124361))/12473768.07</f>
        <v>4.2602212227920635</v>
      </c>
    </row>
    <row r="37" spans="1:3" ht="63.75" thickBot="1" x14ac:dyDescent="0.3">
      <c r="A37" s="44">
        <v>6</v>
      </c>
      <c r="B37" s="20" t="s">
        <v>15</v>
      </c>
      <c r="C37" s="64">
        <f>C36+C9+C6</f>
        <v>17.260221222792062</v>
      </c>
    </row>
    <row r="38" spans="1:3" ht="15.75" x14ac:dyDescent="0.25">
      <c r="B38" s="13"/>
    </row>
    <row r="39" spans="1:3" ht="15.75" x14ac:dyDescent="0.25">
      <c r="B39" s="14" t="s">
        <v>12</v>
      </c>
    </row>
    <row r="40" spans="1:3" ht="63" x14ac:dyDescent="0.25">
      <c r="B40" s="14" t="s">
        <v>118</v>
      </c>
    </row>
    <row r="41" spans="1:3" ht="15.75" x14ac:dyDescent="0.25">
      <c r="B41" s="14"/>
    </row>
  </sheetData>
  <mergeCells count="8">
    <mergeCell ref="C19:C20"/>
    <mergeCell ref="C23:C24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34" location="Par256" display="Par256"/>
    <hyperlink ref="B28" location="Par256" display="Par256"/>
    <hyperlink ref="B31" location="Par256" display="Par256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4"/>
  <sheetViews>
    <sheetView topLeftCell="A25" workbookViewId="0">
      <selection activeCell="B29" sqref="B29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93" t="s">
        <v>69</v>
      </c>
      <c r="B1" s="93"/>
      <c r="C1" s="93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2">
        <v>1.032</v>
      </c>
    </row>
    <row r="5" spans="1:3" ht="27.75" customHeight="1" thickBot="1" x14ac:dyDescent="0.3">
      <c r="A5" s="17"/>
      <c r="B5" s="3" t="s">
        <v>1</v>
      </c>
      <c r="C5" s="2">
        <v>0.98099999999999998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0.78100000000000003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2" t="s">
        <v>16</v>
      </c>
      <c r="C10" s="83"/>
    </row>
    <row r="11" spans="1:3" ht="31.5" x14ac:dyDescent="0.25">
      <c r="A11" s="17"/>
      <c r="B11" s="4" t="s">
        <v>5</v>
      </c>
      <c r="C11" s="84">
        <v>0.54800000000000004</v>
      </c>
    </row>
    <row r="12" spans="1:3" ht="30.75" thickBot="1" x14ac:dyDescent="0.3">
      <c r="A12" s="45" t="s">
        <v>79</v>
      </c>
      <c r="B12" s="3" t="s">
        <v>70</v>
      </c>
      <c r="C12" s="85"/>
    </row>
    <row r="13" spans="1:3" ht="32.25" thickBot="1" x14ac:dyDescent="0.3">
      <c r="A13" s="17"/>
      <c r="B13" s="5" t="s">
        <v>17</v>
      </c>
      <c r="C13" s="2">
        <v>0.96499999999999997</v>
      </c>
    </row>
    <row r="14" spans="1:3" ht="57.75" customHeight="1" thickBot="1" x14ac:dyDescent="0.3">
      <c r="A14" s="17"/>
      <c r="B14" s="27" t="s">
        <v>18</v>
      </c>
      <c r="C14" s="74">
        <v>3</v>
      </c>
    </row>
    <row r="15" spans="1:3" ht="31.5" x14ac:dyDescent="0.25">
      <c r="A15" s="41"/>
      <c r="B15" s="4" t="s">
        <v>19</v>
      </c>
      <c r="C15" s="84">
        <v>1.008</v>
      </c>
    </row>
    <row r="16" spans="1:3" ht="30.75" thickBot="1" x14ac:dyDescent="0.3">
      <c r="A16" s="45" t="s">
        <v>80</v>
      </c>
      <c r="B16" s="3" t="s">
        <v>71</v>
      </c>
      <c r="C16" s="85"/>
    </row>
    <row r="17" spans="1:3" ht="32.25" thickBot="1" x14ac:dyDescent="0.3">
      <c r="A17" s="17"/>
      <c r="B17" s="5" t="s">
        <v>33</v>
      </c>
      <c r="C17" s="2">
        <v>0.996</v>
      </c>
    </row>
    <row r="18" spans="1:3" ht="44.25" customHeight="1" thickBot="1" x14ac:dyDescent="0.3">
      <c r="A18" s="17"/>
      <c r="B18" s="5" t="s">
        <v>20</v>
      </c>
      <c r="C18" s="39">
        <v>9</v>
      </c>
    </row>
    <row r="19" spans="1:3" ht="0.75" customHeight="1" x14ac:dyDescent="0.25">
      <c r="B19" s="4" t="s">
        <v>72</v>
      </c>
      <c r="C19" s="84">
        <v>0</v>
      </c>
    </row>
    <row r="20" spans="1:3" ht="29.25" customHeight="1" thickBot="1" x14ac:dyDescent="0.3">
      <c r="B20" s="11" t="s">
        <v>27</v>
      </c>
      <c r="C20" s="85"/>
    </row>
    <row r="21" spans="1:3" ht="30.75" thickBot="1" x14ac:dyDescent="0.3">
      <c r="B21" s="3" t="s">
        <v>77</v>
      </c>
      <c r="C21" s="2">
        <v>0</v>
      </c>
    </row>
    <row r="22" spans="1:3" ht="45.75" customHeight="1" thickBot="1" x14ac:dyDescent="0.3">
      <c r="B22" s="51" t="s">
        <v>78</v>
      </c>
      <c r="C22" s="39">
        <v>0</v>
      </c>
    </row>
    <row r="23" spans="1:3" ht="31.5" customHeight="1" thickBot="1" x14ac:dyDescent="0.3">
      <c r="B23" s="11" t="s">
        <v>27</v>
      </c>
      <c r="C23" s="52">
        <v>0.746</v>
      </c>
    </row>
    <row r="24" spans="1:3" ht="30.75" thickBot="1" x14ac:dyDescent="0.3">
      <c r="B24" s="3" t="s">
        <v>85</v>
      </c>
      <c r="C24" s="36">
        <v>0</v>
      </c>
    </row>
    <row r="25" spans="1:3" ht="48" thickBot="1" x14ac:dyDescent="0.3">
      <c r="B25" s="51" t="s">
        <v>89</v>
      </c>
      <c r="C25" s="53">
        <v>0</v>
      </c>
    </row>
    <row r="26" spans="1:3" ht="32.25" thickBot="1" x14ac:dyDescent="0.3">
      <c r="B26" s="11" t="s">
        <v>86</v>
      </c>
      <c r="C26" s="12">
        <v>0.83099999999999996</v>
      </c>
    </row>
    <row r="27" spans="1:3" ht="30.75" thickBot="1" x14ac:dyDescent="0.3">
      <c r="B27" s="3" t="s">
        <v>87</v>
      </c>
      <c r="C27" s="12">
        <v>0</v>
      </c>
    </row>
    <row r="28" spans="1:3" ht="57.75" customHeight="1" thickBot="1" x14ac:dyDescent="0.3">
      <c r="B28" s="15" t="s">
        <v>88</v>
      </c>
      <c r="C28" s="40">
        <v>0</v>
      </c>
    </row>
    <row r="29" spans="1:3" ht="121.5" customHeight="1" thickBot="1" x14ac:dyDescent="0.3">
      <c r="A29" s="44">
        <v>4</v>
      </c>
      <c r="B29" s="20" t="s">
        <v>93</v>
      </c>
      <c r="C29" s="63">
        <f>((C14*4055468.86)+(C18*4674415.19)+(0)+(0)+(0))/8729884.05</f>
        <v>6.2126991583582365</v>
      </c>
    </row>
    <row r="30" spans="1:3" ht="63.75" thickBot="1" x14ac:dyDescent="0.3">
      <c r="A30" s="44">
        <v>5</v>
      </c>
      <c r="B30" s="20" t="s">
        <v>15</v>
      </c>
      <c r="C30" s="62">
        <f>C29+C9+C6</f>
        <v>22.212699158358237</v>
      </c>
    </row>
    <row r="31" spans="1:3" ht="15.75" x14ac:dyDescent="0.25">
      <c r="B31" s="13"/>
    </row>
    <row r="32" spans="1:3" ht="15.75" x14ac:dyDescent="0.25">
      <c r="B32" s="14" t="s">
        <v>12</v>
      </c>
    </row>
    <row r="33" spans="2:2" ht="63" x14ac:dyDescent="0.25">
      <c r="B33" s="14" t="s">
        <v>118</v>
      </c>
    </row>
    <row r="34" spans="2:2" ht="15.75" x14ac:dyDescent="0.25">
      <c r="B34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7" location="Par256" display="Par256"/>
    <hyperlink ref="B21" location="Par256" display="Par256"/>
    <hyperlink ref="B24" location="Par256" display="Par256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3"/>
  <sheetViews>
    <sheetView topLeftCell="A22" workbookViewId="0">
      <selection activeCell="B42" sqref="B42"/>
    </sheetView>
  </sheetViews>
  <sheetFormatPr defaultRowHeight="15" x14ac:dyDescent="0.25"/>
  <cols>
    <col min="1" max="1" width="4.85546875" customWidth="1"/>
    <col min="2" max="2" width="68.140625" customWidth="1"/>
    <col min="3" max="3" width="13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9" t="s">
        <v>66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31">
        <v>0.96799999999999997</v>
      </c>
    </row>
    <row r="5" spans="1:3" ht="27.75" customHeight="1" thickBot="1" x14ac:dyDescent="0.3">
      <c r="A5" s="17"/>
      <c r="B5" s="3" t="s">
        <v>1</v>
      </c>
      <c r="C5" s="31">
        <v>0.93200000000000005</v>
      </c>
    </row>
    <row r="6" spans="1:3" ht="58.5" customHeight="1" thickBot="1" x14ac:dyDescent="0.3">
      <c r="A6" s="17"/>
      <c r="B6" s="4" t="s">
        <v>2</v>
      </c>
      <c r="C6" s="34">
        <v>9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0.56299999999999994</v>
      </c>
    </row>
    <row r="9" spans="1:3" ht="63.75" thickBot="1" x14ac:dyDescent="0.3">
      <c r="A9" s="17"/>
      <c r="B9" s="5" t="s">
        <v>4</v>
      </c>
      <c r="C9" s="23">
        <v>3</v>
      </c>
    </row>
    <row r="10" spans="1:3" ht="60.75" customHeight="1" thickBot="1" x14ac:dyDescent="0.3">
      <c r="A10" s="44">
        <v>3</v>
      </c>
      <c r="B10" s="82" t="s">
        <v>97</v>
      </c>
      <c r="C10" s="83"/>
    </row>
    <row r="11" spans="1:3" ht="31.5" x14ac:dyDescent="0.25">
      <c r="A11" s="17"/>
      <c r="B11" s="4" t="s">
        <v>5</v>
      </c>
      <c r="C11" s="84">
        <v>0.59</v>
      </c>
    </row>
    <row r="12" spans="1:3" ht="30.75" thickBot="1" x14ac:dyDescent="0.3">
      <c r="A12" s="45" t="s">
        <v>79</v>
      </c>
      <c r="B12" s="3" t="s">
        <v>67</v>
      </c>
      <c r="C12" s="85"/>
    </row>
    <row r="13" spans="1:3" ht="32.25" thickBot="1" x14ac:dyDescent="0.3">
      <c r="A13" s="17"/>
      <c r="B13" s="5" t="s">
        <v>17</v>
      </c>
      <c r="C13" s="2">
        <v>0</v>
      </c>
    </row>
    <row r="14" spans="1:3" ht="57.75" customHeight="1" thickBot="1" x14ac:dyDescent="0.3">
      <c r="A14" s="17"/>
      <c r="B14" s="27" t="s">
        <v>18</v>
      </c>
      <c r="C14" s="28">
        <v>3</v>
      </c>
    </row>
    <row r="15" spans="1:3" ht="31.5" x14ac:dyDescent="0.25">
      <c r="A15" s="41"/>
      <c r="B15" s="4" t="s">
        <v>19</v>
      </c>
      <c r="C15" s="84">
        <v>0.5</v>
      </c>
    </row>
    <row r="16" spans="1:3" ht="30.75" thickBot="1" x14ac:dyDescent="0.3">
      <c r="A16" s="45" t="s">
        <v>80</v>
      </c>
      <c r="B16" s="3" t="s">
        <v>111</v>
      </c>
      <c r="C16" s="85"/>
    </row>
    <row r="17" spans="1:3" ht="32.25" thickBot="1" x14ac:dyDescent="0.3">
      <c r="A17" s="17"/>
      <c r="B17" s="5" t="s">
        <v>33</v>
      </c>
      <c r="C17" s="2">
        <v>1</v>
      </c>
    </row>
    <row r="18" spans="1:3" ht="48" thickBot="1" x14ac:dyDescent="0.3">
      <c r="A18" s="17"/>
      <c r="B18" s="5" t="s">
        <v>20</v>
      </c>
      <c r="C18" s="33">
        <v>0</v>
      </c>
    </row>
    <row r="19" spans="1:3" ht="31.5" x14ac:dyDescent="0.25">
      <c r="A19" s="41"/>
      <c r="B19" s="4" t="s">
        <v>21</v>
      </c>
      <c r="C19" s="84">
        <v>1</v>
      </c>
    </row>
    <row r="20" spans="1:3" ht="45.75" thickBot="1" x14ac:dyDescent="0.3">
      <c r="A20" s="45" t="s">
        <v>81</v>
      </c>
      <c r="B20" s="3" t="s">
        <v>76</v>
      </c>
      <c r="C20" s="85"/>
    </row>
    <row r="21" spans="1:3" ht="32.25" thickBot="1" x14ac:dyDescent="0.3">
      <c r="A21" s="17"/>
      <c r="B21" s="5" t="s">
        <v>22</v>
      </c>
      <c r="C21" s="2">
        <v>0.93700000000000006</v>
      </c>
    </row>
    <row r="22" spans="1:3" ht="48" thickBot="1" x14ac:dyDescent="0.3">
      <c r="A22" s="17"/>
      <c r="B22" s="5" t="s">
        <v>34</v>
      </c>
      <c r="C22" s="37">
        <v>9</v>
      </c>
    </row>
    <row r="23" spans="1:3" ht="31.5" x14ac:dyDescent="0.25">
      <c r="A23" s="41"/>
      <c r="B23" s="4" t="s">
        <v>23</v>
      </c>
      <c r="C23" s="84">
        <v>0</v>
      </c>
    </row>
    <row r="24" spans="1:3" ht="30.75" thickBot="1" x14ac:dyDescent="0.3">
      <c r="A24" s="45" t="s">
        <v>82</v>
      </c>
      <c r="B24" s="3" t="s">
        <v>68</v>
      </c>
      <c r="C24" s="85"/>
    </row>
    <row r="25" spans="1:3" ht="32.25" thickBot="1" x14ac:dyDescent="0.3">
      <c r="A25" s="41"/>
      <c r="B25" s="5" t="s">
        <v>24</v>
      </c>
      <c r="C25" s="2">
        <v>0</v>
      </c>
    </row>
    <row r="26" spans="1:3" ht="43.5" customHeight="1" thickBot="1" x14ac:dyDescent="0.3">
      <c r="A26" s="18"/>
      <c r="B26" s="5" t="s">
        <v>25</v>
      </c>
      <c r="C26" s="33">
        <v>0</v>
      </c>
    </row>
    <row r="27" spans="1:3" ht="31.5" hidden="1" x14ac:dyDescent="0.25">
      <c r="B27" s="7" t="s">
        <v>23</v>
      </c>
      <c r="C27" s="89"/>
    </row>
    <row r="28" spans="1:3" ht="30.75" hidden="1" thickBot="1" x14ac:dyDescent="0.3">
      <c r="B28" s="3" t="s">
        <v>8</v>
      </c>
      <c r="C28" s="90"/>
    </row>
    <row r="29" spans="1:3" ht="32.25" hidden="1" thickBot="1" x14ac:dyDescent="0.3">
      <c r="B29" s="8" t="s">
        <v>24</v>
      </c>
      <c r="C29" s="9">
        <v>0.24199999999999999</v>
      </c>
    </row>
    <row r="30" spans="1:3" ht="48" hidden="1" thickBot="1" x14ac:dyDescent="0.3">
      <c r="B30" s="8" t="s">
        <v>25</v>
      </c>
      <c r="C30" s="10"/>
    </row>
    <row r="31" spans="1:3" ht="31.5" hidden="1" x14ac:dyDescent="0.25">
      <c r="B31" s="4" t="s">
        <v>26</v>
      </c>
      <c r="C31" s="84"/>
    </row>
    <row r="32" spans="1:3" ht="30.75" hidden="1" thickBot="1" x14ac:dyDescent="0.3">
      <c r="B32" s="3" t="s">
        <v>9</v>
      </c>
      <c r="C32" s="85"/>
    </row>
    <row r="33" spans="1:3" ht="32.25" hidden="1" thickBot="1" x14ac:dyDescent="0.3">
      <c r="B33" s="5" t="s">
        <v>17</v>
      </c>
      <c r="C33" s="2">
        <v>0.97399999999999998</v>
      </c>
    </row>
    <row r="34" spans="1:3" ht="48" hidden="1" thickBot="1" x14ac:dyDescent="0.3">
      <c r="B34" s="5" t="s">
        <v>18</v>
      </c>
      <c r="C34" s="2"/>
    </row>
    <row r="35" spans="1:3" ht="0.75" hidden="1" customHeight="1" thickBot="1" x14ac:dyDescent="0.3">
      <c r="B35" s="11" t="s">
        <v>27</v>
      </c>
      <c r="C35" s="12"/>
    </row>
    <row r="36" spans="1:3" ht="30.75" hidden="1" thickBot="1" x14ac:dyDescent="0.3">
      <c r="B36" s="3" t="s">
        <v>10</v>
      </c>
      <c r="C36" s="12"/>
    </row>
    <row r="37" spans="1:3" ht="57.75" hidden="1" customHeight="1" thickBot="1" x14ac:dyDescent="0.3">
      <c r="B37" s="15" t="s">
        <v>11</v>
      </c>
      <c r="C37" s="16"/>
    </row>
    <row r="38" spans="1:3" ht="121.5" customHeight="1" thickBot="1" x14ac:dyDescent="0.3">
      <c r="A38" s="44">
        <v>4</v>
      </c>
      <c r="B38" s="20" t="s">
        <v>93</v>
      </c>
      <c r="C38" s="67">
        <f>((C14*0)+(C18*40800)+(C22*2368460.72)+(C26*0))/2409260.72</f>
        <v>8.847588101631441</v>
      </c>
    </row>
    <row r="39" spans="1:3" ht="48" thickBot="1" x14ac:dyDescent="0.3">
      <c r="A39" s="44">
        <v>5</v>
      </c>
      <c r="B39" s="20" t="s">
        <v>15</v>
      </c>
      <c r="C39" s="62">
        <f>C38+C6+C9</f>
        <v>20.847588101631441</v>
      </c>
    </row>
    <row r="40" spans="1:3" ht="15.75" x14ac:dyDescent="0.25">
      <c r="B40" s="13"/>
    </row>
    <row r="41" spans="1:3" ht="15.75" x14ac:dyDescent="0.25">
      <c r="B41" s="14" t="s">
        <v>12</v>
      </c>
    </row>
    <row r="42" spans="1:3" ht="47.25" x14ac:dyDescent="0.25">
      <c r="B42" s="14" t="s">
        <v>118</v>
      </c>
    </row>
    <row r="43" spans="1:3" ht="15.75" x14ac:dyDescent="0.25">
      <c r="B43" s="14"/>
    </row>
  </sheetData>
  <mergeCells count="10">
    <mergeCell ref="C23:C24"/>
    <mergeCell ref="C27:C28"/>
    <mergeCell ref="C31:C32"/>
    <mergeCell ref="A1:C1"/>
    <mergeCell ref="B3:C3"/>
    <mergeCell ref="B7:C7"/>
    <mergeCell ref="B10:C10"/>
    <mergeCell ref="C11:C12"/>
    <mergeCell ref="C15:C16"/>
    <mergeCell ref="C19:C20"/>
  </mergeCells>
  <hyperlinks>
    <hyperlink ref="B5" location="Par256" display="Par256"/>
    <hyperlink ref="B12" location="Par4845" display="Par4845"/>
    <hyperlink ref="B16" location="Par5963" display="Par5963"/>
    <hyperlink ref="B24" location="Par6519" display="Par6519"/>
    <hyperlink ref="B28" location="Par7255" display="Par7255"/>
    <hyperlink ref="B32" location="Par7723" display="Par7723"/>
    <hyperlink ref="B36" location="Par256" display="Par256"/>
    <hyperlink ref="B20" location="Par6519" display="Par6519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topLeftCell="A2" workbookViewId="0">
      <selection activeCell="C5" sqref="C5"/>
    </sheetView>
  </sheetViews>
  <sheetFormatPr defaultRowHeight="15" x14ac:dyDescent="0.25"/>
  <cols>
    <col min="1" max="1" width="4.140625" customWidth="1"/>
    <col min="2" max="2" width="65.14062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9" t="s">
        <v>28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2">
        <v>1</v>
      </c>
    </row>
    <row r="5" spans="1:3" ht="27.75" customHeight="1" thickBot="1" x14ac:dyDescent="0.3">
      <c r="A5" s="43"/>
      <c r="B5" s="3" t="s">
        <v>1</v>
      </c>
      <c r="C5" s="24">
        <v>0.94399999999999995</v>
      </c>
    </row>
    <row r="6" spans="1:3" ht="58.5" customHeight="1" thickBot="1" x14ac:dyDescent="0.3">
      <c r="A6" s="43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43"/>
      <c r="B8" s="5" t="s">
        <v>3</v>
      </c>
      <c r="C8" s="2">
        <v>1</v>
      </c>
    </row>
    <row r="9" spans="1:3" ht="79.5" thickBot="1" x14ac:dyDescent="0.3">
      <c r="A9" s="42"/>
      <c r="B9" s="5" t="s">
        <v>4</v>
      </c>
      <c r="C9" s="6">
        <v>10</v>
      </c>
    </row>
    <row r="10" spans="1:3" ht="66" customHeight="1" thickBot="1" x14ac:dyDescent="0.3">
      <c r="A10" s="50">
        <v>3</v>
      </c>
      <c r="B10" s="20" t="s">
        <v>15</v>
      </c>
      <c r="C10" s="21">
        <f>C6+C9</f>
        <v>19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workbookViewId="0">
      <selection activeCell="D9" sqref="D9"/>
    </sheetView>
  </sheetViews>
  <sheetFormatPr defaultRowHeight="15" x14ac:dyDescent="0.25"/>
  <cols>
    <col min="1" max="1" width="4.140625" customWidth="1"/>
    <col min="2" max="2" width="6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9" t="s">
        <v>29</v>
      </c>
      <c r="B1" s="79"/>
      <c r="C1" s="79"/>
    </row>
    <row r="2" spans="1:3" ht="15.75" thickBot="1" x14ac:dyDescent="0.3">
      <c r="A2" s="54"/>
      <c r="B2" s="54"/>
      <c r="C2" s="54"/>
    </row>
    <row r="3" spans="1:3" ht="39.75" customHeight="1" thickBot="1" x14ac:dyDescent="0.3">
      <c r="A3" s="55" t="s">
        <v>13</v>
      </c>
      <c r="B3" s="80" t="s">
        <v>0</v>
      </c>
      <c r="C3" s="81"/>
    </row>
    <row r="4" spans="1:3" ht="40.5" customHeight="1" thickBot="1" x14ac:dyDescent="0.3">
      <c r="A4" s="56">
        <v>1</v>
      </c>
      <c r="B4" s="1" t="s">
        <v>101</v>
      </c>
      <c r="C4" s="2">
        <v>0.89700000000000002</v>
      </c>
    </row>
    <row r="5" spans="1:3" ht="27.75" customHeight="1" thickBot="1" x14ac:dyDescent="0.3">
      <c r="A5" s="57"/>
      <c r="B5" s="58" t="s">
        <v>1</v>
      </c>
      <c r="C5" s="26">
        <v>1</v>
      </c>
    </row>
    <row r="6" spans="1:3" ht="58.5" customHeight="1" thickBot="1" x14ac:dyDescent="0.3">
      <c r="A6" s="57"/>
      <c r="B6" s="4" t="s">
        <v>91</v>
      </c>
      <c r="C6" s="22">
        <v>6</v>
      </c>
    </row>
    <row r="7" spans="1:3" ht="55.5" customHeight="1" thickBot="1" x14ac:dyDescent="0.3">
      <c r="A7" s="56">
        <v>2</v>
      </c>
      <c r="B7" s="82" t="s">
        <v>90</v>
      </c>
      <c r="C7" s="83"/>
    </row>
    <row r="8" spans="1:3" ht="44.25" customHeight="1" thickBot="1" x14ac:dyDescent="0.3">
      <c r="A8" s="57"/>
      <c r="B8" s="5" t="s">
        <v>3</v>
      </c>
      <c r="C8" s="24">
        <v>0.52</v>
      </c>
    </row>
    <row r="9" spans="1:3" ht="79.5" thickBot="1" x14ac:dyDescent="0.3">
      <c r="A9" s="59"/>
      <c r="B9" s="5" t="s">
        <v>4</v>
      </c>
      <c r="C9" s="49">
        <v>3</v>
      </c>
    </row>
    <row r="10" spans="1:3" ht="63" customHeight="1" thickBot="1" x14ac:dyDescent="0.3">
      <c r="A10" s="60">
        <v>3</v>
      </c>
      <c r="B10" s="20" t="s">
        <v>15</v>
      </c>
      <c r="C10" s="21">
        <f>C6+C9</f>
        <v>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31" workbookViewId="0">
      <selection activeCell="B38" sqref="B38"/>
    </sheetView>
  </sheetViews>
  <sheetFormatPr defaultRowHeight="15" x14ac:dyDescent="0.25"/>
  <cols>
    <col min="1" max="1" width="5.140625" customWidth="1"/>
    <col min="2" max="2" width="64.85546875" customWidth="1"/>
    <col min="3" max="3" width="14.42578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9" t="s">
        <v>30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2">
        <v>0.3</v>
      </c>
    </row>
    <row r="5" spans="1:3" ht="27.75" customHeight="1" thickBot="1" x14ac:dyDescent="0.3">
      <c r="A5" s="17"/>
      <c r="B5" s="3" t="s">
        <v>1</v>
      </c>
      <c r="C5" s="2">
        <v>0.95899999999999996</v>
      </c>
    </row>
    <row r="6" spans="1:3" ht="58.5" customHeight="1" thickBot="1" x14ac:dyDescent="0.3">
      <c r="A6" s="17"/>
      <c r="B6" s="4" t="s">
        <v>2</v>
      </c>
      <c r="C6" s="22">
        <v>0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0.1</v>
      </c>
    </row>
    <row r="9" spans="1:3" ht="79.5" thickBot="1" x14ac:dyDescent="0.3">
      <c r="A9" s="17"/>
      <c r="B9" s="5" t="s">
        <v>4</v>
      </c>
      <c r="C9" s="23">
        <v>0</v>
      </c>
    </row>
    <row r="10" spans="1:3" ht="60.75" customHeight="1" thickBot="1" x14ac:dyDescent="0.3">
      <c r="A10" s="44">
        <v>3</v>
      </c>
      <c r="B10" s="82" t="s">
        <v>16</v>
      </c>
      <c r="C10" s="83"/>
    </row>
    <row r="11" spans="1:3" ht="31.5" x14ac:dyDescent="0.25">
      <c r="A11" s="17"/>
      <c r="B11" s="4" t="s">
        <v>5</v>
      </c>
      <c r="C11" s="84">
        <v>0.2</v>
      </c>
    </row>
    <row r="12" spans="1:3" ht="30.75" thickBot="1" x14ac:dyDescent="0.3">
      <c r="A12" s="45" t="s">
        <v>79</v>
      </c>
      <c r="B12" s="3" t="s">
        <v>31</v>
      </c>
      <c r="C12" s="85"/>
    </row>
    <row r="13" spans="1:3" ht="32.25" thickBot="1" x14ac:dyDescent="0.3">
      <c r="A13" s="17"/>
      <c r="B13" s="5" t="s">
        <v>17</v>
      </c>
      <c r="C13" s="2">
        <v>0</v>
      </c>
    </row>
    <row r="14" spans="1:3" ht="57.75" customHeight="1" thickBot="1" x14ac:dyDescent="0.3">
      <c r="A14" s="17"/>
      <c r="B14" s="27" t="s">
        <v>18</v>
      </c>
      <c r="C14" s="38">
        <v>0</v>
      </c>
    </row>
    <row r="15" spans="1:3" ht="31.5" x14ac:dyDescent="0.25">
      <c r="A15" s="41"/>
      <c r="B15" s="4" t="s">
        <v>19</v>
      </c>
      <c r="C15" s="84">
        <v>0.66700000000000004</v>
      </c>
    </row>
    <row r="16" spans="1:3" ht="45.75" thickBot="1" x14ac:dyDescent="0.3">
      <c r="A16" s="42" t="s">
        <v>80</v>
      </c>
      <c r="B16" s="3" t="s">
        <v>32</v>
      </c>
      <c r="C16" s="85"/>
    </row>
    <row r="17" spans="1:3" ht="32.25" thickBot="1" x14ac:dyDescent="0.3">
      <c r="A17" s="17"/>
      <c r="B17" s="5" t="s">
        <v>33</v>
      </c>
      <c r="C17" s="2">
        <f>673920/673920</f>
        <v>1</v>
      </c>
    </row>
    <row r="18" spans="1:3" ht="47.25" customHeight="1" thickBot="1" x14ac:dyDescent="0.3">
      <c r="A18" s="17"/>
      <c r="B18" s="5" t="s">
        <v>20</v>
      </c>
      <c r="C18" s="39">
        <v>3</v>
      </c>
    </row>
    <row r="19" spans="1:3" ht="48" thickBot="1" x14ac:dyDescent="0.3">
      <c r="A19" s="46">
        <v>4</v>
      </c>
      <c r="B19" s="11" t="s">
        <v>27</v>
      </c>
      <c r="C19" s="12">
        <v>0</v>
      </c>
    </row>
    <row r="20" spans="1:3" ht="30.75" thickBot="1" x14ac:dyDescent="0.3">
      <c r="A20" s="17"/>
      <c r="B20" s="3" t="s">
        <v>77</v>
      </c>
      <c r="C20" s="12">
        <v>0</v>
      </c>
    </row>
    <row r="21" spans="1:3" ht="48" thickBot="1" x14ac:dyDescent="0.3">
      <c r="A21" s="18"/>
      <c r="B21" s="51" t="s">
        <v>78</v>
      </c>
      <c r="C21" s="76">
        <v>0</v>
      </c>
    </row>
    <row r="22" spans="1:3" ht="48" thickBot="1" x14ac:dyDescent="0.3">
      <c r="A22" s="46">
        <v>5</v>
      </c>
      <c r="B22" s="11" t="s">
        <v>103</v>
      </c>
      <c r="C22" s="12">
        <v>1</v>
      </c>
    </row>
    <row r="23" spans="1:3" ht="31.5" customHeight="1" thickBot="1" x14ac:dyDescent="0.3">
      <c r="A23" s="17"/>
      <c r="B23" s="3" t="s">
        <v>85</v>
      </c>
      <c r="C23" s="12">
        <v>0.69499999999999995</v>
      </c>
    </row>
    <row r="24" spans="1:3" ht="48" thickBot="1" x14ac:dyDescent="0.3">
      <c r="A24" s="18"/>
      <c r="B24" s="51" t="s">
        <v>89</v>
      </c>
      <c r="C24" s="76">
        <v>3</v>
      </c>
    </row>
    <row r="25" spans="1:3" ht="32.25" hidden="1" thickBot="1" x14ac:dyDescent="0.3">
      <c r="A25" s="17"/>
      <c r="B25" s="8" t="s">
        <v>24</v>
      </c>
      <c r="C25" s="9"/>
    </row>
    <row r="26" spans="1:3" ht="48" hidden="1" thickBot="1" x14ac:dyDescent="0.3">
      <c r="A26" s="17"/>
      <c r="B26" s="8" t="s">
        <v>25</v>
      </c>
      <c r="C26" s="10"/>
    </row>
    <row r="27" spans="1:3" ht="31.5" hidden="1" x14ac:dyDescent="0.25">
      <c r="A27" s="17"/>
      <c r="B27" s="4" t="s">
        <v>26</v>
      </c>
      <c r="C27" s="84"/>
    </row>
    <row r="28" spans="1:3" ht="30.75" hidden="1" thickBot="1" x14ac:dyDescent="0.3">
      <c r="A28" s="17"/>
      <c r="B28" s="3" t="s">
        <v>9</v>
      </c>
      <c r="C28" s="85"/>
    </row>
    <row r="29" spans="1:3" ht="32.25" hidden="1" thickBot="1" x14ac:dyDescent="0.3">
      <c r="A29" s="17"/>
      <c r="B29" s="5" t="s">
        <v>35</v>
      </c>
      <c r="C29" s="2">
        <v>0.97399999999999998</v>
      </c>
    </row>
    <row r="30" spans="1:3" ht="48" hidden="1" thickBot="1" x14ac:dyDescent="0.3">
      <c r="A30" s="17"/>
      <c r="B30" s="5" t="s">
        <v>36</v>
      </c>
      <c r="C30" s="2"/>
    </row>
    <row r="31" spans="1:3" ht="48" thickBot="1" x14ac:dyDescent="0.3">
      <c r="A31" s="46">
        <v>6</v>
      </c>
      <c r="B31" s="11" t="s">
        <v>86</v>
      </c>
      <c r="C31" s="12">
        <v>1</v>
      </c>
    </row>
    <row r="32" spans="1:3" ht="30.75" thickBot="1" x14ac:dyDescent="0.3">
      <c r="A32" s="17"/>
      <c r="B32" s="3" t="s">
        <v>87</v>
      </c>
      <c r="C32" s="12">
        <v>1</v>
      </c>
    </row>
    <row r="33" spans="1:3" ht="57.75" customHeight="1" thickBot="1" x14ac:dyDescent="0.3">
      <c r="A33" s="18"/>
      <c r="B33" s="15" t="s">
        <v>88</v>
      </c>
      <c r="C33" s="40">
        <v>9</v>
      </c>
    </row>
    <row r="34" spans="1:3" ht="121.5" customHeight="1" thickBot="1" x14ac:dyDescent="0.3">
      <c r="A34" s="44">
        <v>6</v>
      </c>
      <c r="B34" s="20" t="s">
        <v>93</v>
      </c>
      <c r="C34" s="63">
        <f>((C14*0)+(C18*393120)+(C21*0)+(C24*49000)+(C33*59072.99))/501192.99</f>
        <v>3.7071885422818864</v>
      </c>
    </row>
    <row r="35" spans="1:3" ht="67.5" customHeight="1" thickBot="1" x14ac:dyDescent="0.3">
      <c r="A35" s="42">
        <v>7</v>
      </c>
      <c r="B35" s="20" t="s">
        <v>15</v>
      </c>
      <c r="C35" s="62">
        <f>C34+C9+C6</f>
        <v>3.7071885422818864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118</v>
      </c>
    </row>
    <row r="39" spans="1:3" ht="15.75" x14ac:dyDescent="0.25">
      <c r="B39" s="14"/>
    </row>
  </sheetData>
  <mergeCells count="7">
    <mergeCell ref="A1:C1"/>
    <mergeCell ref="C15:C16"/>
    <mergeCell ref="C27:C28"/>
    <mergeCell ref="B3:C3"/>
    <mergeCell ref="B7:C7"/>
    <mergeCell ref="B10:C10"/>
    <mergeCell ref="C11:C12"/>
  </mergeCells>
  <hyperlinks>
    <hyperlink ref="B5" location="Par256" display="Par256"/>
    <hyperlink ref="B12" location="Par4845" display="Par4845"/>
    <hyperlink ref="B16" location="Par5963" display="Par5963"/>
    <hyperlink ref="B28" location="Par7723" display="Par7723"/>
    <hyperlink ref="B32" location="Par256" display="Par256"/>
    <hyperlink ref="B20" location="Par256" display="Par256"/>
    <hyperlink ref="B23" location="Par256" display="Par256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5"/>
  <sheetViews>
    <sheetView topLeftCell="A25" workbookViewId="0">
      <selection activeCell="C30" sqref="C30"/>
    </sheetView>
  </sheetViews>
  <sheetFormatPr defaultRowHeight="15" x14ac:dyDescent="0.25"/>
  <cols>
    <col min="1" max="1" width="5.42578125" customWidth="1"/>
    <col min="2" max="2" width="64.28515625" customWidth="1"/>
    <col min="3" max="3" width="15.28515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8" t="s">
        <v>37</v>
      </c>
      <c r="B1" s="88"/>
      <c r="C1" s="88"/>
    </row>
    <row r="2" spans="1:3" ht="15.75" thickBot="1" x14ac:dyDescent="0.3">
      <c r="A2" s="61"/>
      <c r="B2" s="61"/>
      <c r="C2" s="61"/>
    </row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99</v>
      </c>
      <c r="C4" s="2">
        <v>0.88</v>
      </c>
    </row>
    <row r="5" spans="1:3" ht="27.75" customHeight="1" thickBot="1" x14ac:dyDescent="0.3">
      <c r="A5" s="17"/>
      <c r="B5" s="3" t="s">
        <v>1</v>
      </c>
      <c r="C5" s="25">
        <v>1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2" t="s">
        <v>94</v>
      </c>
      <c r="C7" s="83"/>
    </row>
    <row r="8" spans="1:3" ht="44.25" customHeight="1" thickBot="1" x14ac:dyDescent="0.3">
      <c r="A8" s="17"/>
      <c r="B8" s="5" t="s">
        <v>3</v>
      </c>
      <c r="C8" s="2">
        <v>1.272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2" t="s">
        <v>16</v>
      </c>
      <c r="C10" s="83"/>
    </row>
    <row r="11" spans="1:3" ht="31.5" x14ac:dyDescent="0.25">
      <c r="A11" s="17"/>
      <c r="B11" s="4" t="s">
        <v>5</v>
      </c>
      <c r="C11" s="84">
        <v>1.242</v>
      </c>
    </row>
    <row r="12" spans="1:3" ht="30.75" thickBot="1" x14ac:dyDescent="0.3">
      <c r="A12" s="45" t="s">
        <v>79</v>
      </c>
      <c r="B12" s="3" t="s">
        <v>38</v>
      </c>
      <c r="C12" s="85"/>
    </row>
    <row r="13" spans="1:3" ht="32.25" thickBot="1" x14ac:dyDescent="0.3">
      <c r="A13" s="48"/>
      <c r="B13" s="5" t="s">
        <v>17</v>
      </c>
      <c r="C13" s="2">
        <f>39141226.62/39141226.62</f>
        <v>1</v>
      </c>
    </row>
    <row r="14" spans="1:3" ht="57.75" customHeight="1" thickBot="1" x14ac:dyDescent="0.3">
      <c r="A14" s="48"/>
      <c r="B14" s="27" t="s">
        <v>18</v>
      </c>
      <c r="C14" s="38">
        <v>6</v>
      </c>
    </row>
    <row r="15" spans="1:3" ht="31.5" customHeight="1" x14ac:dyDescent="0.25">
      <c r="A15" s="41"/>
      <c r="B15" s="4" t="s">
        <v>19</v>
      </c>
      <c r="C15" s="84">
        <v>1.0920000000000001</v>
      </c>
    </row>
    <row r="16" spans="1:3" ht="28.5" customHeight="1" thickBot="1" x14ac:dyDescent="0.3">
      <c r="A16" s="45" t="s">
        <v>80</v>
      </c>
      <c r="B16" s="3" t="s">
        <v>40</v>
      </c>
      <c r="C16" s="85"/>
    </row>
    <row r="17" spans="1:3" ht="29.25" customHeight="1" thickBot="1" x14ac:dyDescent="0.3">
      <c r="A17" s="48"/>
      <c r="B17" s="5" t="s">
        <v>33</v>
      </c>
      <c r="C17" s="2">
        <v>1</v>
      </c>
    </row>
    <row r="18" spans="1:3" ht="49.5" customHeight="1" thickBot="1" x14ac:dyDescent="0.3">
      <c r="A18" s="48"/>
      <c r="B18" s="5" t="s">
        <v>20</v>
      </c>
      <c r="C18" s="39">
        <v>9</v>
      </c>
    </row>
    <row r="19" spans="1:3" ht="31.5" x14ac:dyDescent="0.25">
      <c r="A19" s="41"/>
      <c r="B19" s="29" t="s">
        <v>21</v>
      </c>
      <c r="C19" s="86">
        <v>2.2280000000000002</v>
      </c>
    </row>
    <row r="20" spans="1:3" ht="30.75" thickBot="1" x14ac:dyDescent="0.3">
      <c r="A20" s="45" t="s">
        <v>81</v>
      </c>
      <c r="B20" s="3" t="s">
        <v>41</v>
      </c>
      <c r="C20" s="87"/>
    </row>
    <row r="21" spans="1:3" ht="32.25" thickBot="1" x14ac:dyDescent="0.3">
      <c r="A21" s="48"/>
      <c r="B21" s="5" t="s">
        <v>22</v>
      </c>
      <c r="C21" s="31">
        <v>0.96</v>
      </c>
    </row>
    <row r="22" spans="1:3" ht="47.25" customHeight="1" thickBot="1" x14ac:dyDescent="0.3">
      <c r="A22" s="48"/>
      <c r="B22" s="5" t="s">
        <v>34</v>
      </c>
      <c r="C22" s="47">
        <v>0</v>
      </c>
    </row>
    <row r="23" spans="1:3" ht="31.5" x14ac:dyDescent="0.25">
      <c r="A23" s="41"/>
      <c r="B23" s="4" t="s">
        <v>23</v>
      </c>
      <c r="C23" s="84">
        <v>0.52500000000000002</v>
      </c>
    </row>
    <row r="24" spans="1:3" ht="30.75" thickBot="1" x14ac:dyDescent="0.3">
      <c r="A24" s="45" t="s">
        <v>82</v>
      </c>
      <c r="B24" s="3" t="s">
        <v>39</v>
      </c>
      <c r="C24" s="85"/>
    </row>
    <row r="25" spans="1:3" ht="32.25" thickBot="1" x14ac:dyDescent="0.3">
      <c r="A25" s="48"/>
      <c r="B25" s="30" t="s">
        <v>24</v>
      </c>
      <c r="C25" s="2">
        <f>673920/673920</f>
        <v>1</v>
      </c>
    </row>
    <row r="26" spans="1:3" ht="48" thickBot="1" x14ac:dyDescent="0.3">
      <c r="A26" s="48"/>
      <c r="B26" s="30" t="s">
        <v>25</v>
      </c>
      <c r="C26" s="39">
        <v>9</v>
      </c>
    </row>
    <row r="27" spans="1:3" ht="48" hidden="1" thickBot="1" x14ac:dyDescent="0.3">
      <c r="A27" s="48"/>
      <c r="B27" s="11" t="s">
        <v>27</v>
      </c>
      <c r="C27" s="12"/>
    </row>
    <row r="28" spans="1:3" ht="30.75" hidden="1" thickBot="1" x14ac:dyDescent="0.3">
      <c r="A28" s="48"/>
      <c r="B28" s="3" t="s">
        <v>10</v>
      </c>
      <c r="C28" s="12"/>
    </row>
    <row r="29" spans="1:3" ht="57.75" hidden="1" customHeight="1" thickBot="1" x14ac:dyDescent="0.3">
      <c r="A29" s="48"/>
      <c r="B29" s="15" t="s">
        <v>11</v>
      </c>
      <c r="C29" s="16"/>
    </row>
    <row r="30" spans="1:3" ht="121.5" customHeight="1" thickBot="1" x14ac:dyDescent="0.3">
      <c r="A30" s="44">
        <v>4</v>
      </c>
      <c r="B30" s="20" t="s">
        <v>93</v>
      </c>
      <c r="C30" s="63">
        <f>((C14*4981304.14)+(C18*3463606.55)+(C22*362633.31)+(C26*11686054.66))/20493598.66</f>
        <v>8.1115463656688966</v>
      </c>
    </row>
    <row r="31" spans="1:3" ht="60" customHeight="1" thickBot="1" x14ac:dyDescent="0.3">
      <c r="A31" s="44">
        <v>5</v>
      </c>
      <c r="B31" s="20" t="s">
        <v>15</v>
      </c>
      <c r="C31" s="62">
        <f>C30+C9+C6</f>
        <v>24.111546365668897</v>
      </c>
    </row>
    <row r="32" spans="1:3" ht="15.75" x14ac:dyDescent="0.25">
      <c r="B32" s="13"/>
    </row>
    <row r="33" spans="2:2" ht="15.75" x14ac:dyDescent="0.25">
      <c r="B33" s="14" t="s">
        <v>12</v>
      </c>
    </row>
    <row r="34" spans="2:2" ht="63" x14ac:dyDescent="0.25">
      <c r="B34" s="14" t="s">
        <v>118</v>
      </c>
    </row>
    <row r="35" spans="2:2" ht="15.75" x14ac:dyDescent="0.25">
      <c r="B35" s="14"/>
    </row>
  </sheetData>
  <mergeCells count="8">
    <mergeCell ref="C23:C24"/>
    <mergeCell ref="C15:C16"/>
    <mergeCell ref="C19:C20"/>
    <mergeCell ref="A1:C1"/>
    <mergeCell ref="B3:C3"/>
    <mergeCell ref="B7:C7"/>
    <mergeCell ref="B10:C10"/>
    <mergeCell ref="C11:C12"/>
  </mergeCells>
  <hyperlinks>
    <hyperlink ref="B5" location="Par256" display="Par256"/>
    <hyperlink ref="B12" location="Par4845" display="Par4845"/>
    <hyperlink ref="B24" location="Par5963" display="Par5963"/>
    <hyperlink ref="B16" location="Par6519" display="Par6519"/>
    <hyperlink ref="B20" location="Par7255" display="Par7255"/>
    <hyperlink ref="B28" location="Par256" display="Par256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40"/>
  <sheetViews>
    <sheetView topLeftCell="A27" zoomScale="80" zoomScaleNormal="80" workbookViewId="0">
      <selection activeCell="C36" sqref="C36"/>
    </sheetView>
  </sheetViews>
  <sheetFormatPr defaultRowHeight="15" x14ac:dyDescent="0.25"/>
  <cols>
    <col min="1" max="1" width="5.7109375" customWidth="1"/>
    <col min="2" max="2" width="65.140625" customWidth="1"/>
    <col min="3" max="3" width="14.28515625" customWidth="1"/>
    <col min="5" max="5" width="3.140625" customWidth="1"/>
    <col min="6" max="11" width="9.140625" hidden="1" customWidth="1"/>
  </cols>
  <sheetData>
    <row r="1" spans="1:3" ht="32.25" customHeight="1" x14ac:dyDescent="0.25">
      <c r="A1" s="79" t="s">
        <v>42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102</v>
      </c>
      <c r="C4" s="2">
        <v>0.88500000000000001</v>
      </c>
    </row>
    <row r="5" spans="1:3" ht="27.75" customHeight="1" thickBot="1" x14ac:dyDescent="0.3">
      <c r="A5" s="17"/>
      <c r="B5" s="3" t="s">
        <v>1</v>
      </c>
      <c r="C5" s="24">
        <v>0.998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4">
        <v>2</v>
      </c>
      <c r="B7" s="82" t="s">
        <v>92</v>
      </c>
      <c r="C7" s="83"/>
    </row>
    <row r="8" spans="1:3" ht="44.25" customHeight="1" thickBot="1" x14ac:dyDescent="0.3">
      <c r="A8" s="17"/>
      <c r="B8" s="5" t="s">
        <v>3</v>
      </c>
      <c r="C8" s="2">
        <v>0.78200000000000003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2" t="s">
        <v>97</v>
      </c>
      <c r="C10" s="83"/>
    </row>
    <row r="11" spans="1:3" ht="31.5" x14ac:dyDescent="0.25">
      <c r="A11" s="17"/>
      <c r="B11" s="4" t="s">
        <v>5</v>
      </c>
      <c r="C11" s="84">
        <v>1.05</v>
      </c>
    </row>
    <row r="12" spans="1:3" ht="30.75" thickBot="1" x14ac:dyDescent="0.3">
      <c r="A12" s="45" t="s">
        <v>79</v>
      </c>
      <c r="B12" s="3" t="s">
        <v>43</v>
      </c>
      <c r="C12" s="85"/>
    </row>
    <row r="13" spans="1:3" ht="32.25" thickBot="1" x14ac:dyDescent="0.3">
      <c r="A13" s="17"/>
      <c r="B13" s="5" t="s">
        <v>17</v>
      </c>
      <c r="C13" s="24">
        <v>1</v>
      </c>
    </row>
    <row r="14" spans="1:3" ht="57.75" customHeight="1" thickBot="1" x14ac:dyDescent="0.3">
      <c r="A14" s="17"/>
      <c r="B14" s="27" t="s">
        <v>18</v>
      </c>
      <c r="C14" s="38">
        <v>9</v>
      </c>
    </row>
    <row r="15" spans="1:3" ht="31.5" x14ac:dyDescent="0.25">
      <c r="A15" s="41"/>
      <c r="B15" s="4" t="s">
        <v>19</v>
      </c>
      <c r="C15" s="84">
        <v>0.88400000000000001</v>
      </c>
    </row>
    <row r="16" spans="1:3" ht="15.75" thickBot="1" x14ac:dyDescent="0.3">
      <c r="A16" s="45" t="s">
        <v>80</v>
      </c>
      <c r="B16" s="3" t="s">
        <v>96</v>
      </c>
      <c r="C16" s="85"/>
    </row>
    <row r="17" spans="1:3" ht="32.25" thickBot="1" x14ac:dyDescent="0.3">
      <c r="A17" s="17"/>
      <c r="B17" s="5" t="s">
        <v>33</v>
      </c>
      <c r="C17" s="24">
        <v>1</v>
      </c>
    </row>
    <row r="18" spans="1:3" ht="47.25" customHeight="1" thickBot="1" x14ac:dyDescent="0.3">
      <c r="A18" s="17"/>
      <c r="B18" s="5" t="s">
        <v>20</v>
      </c>
      <c r="C18" s="39">
        <v>6</v>
      </c>
    </row>
    <row r="19" spans="1:3" ht="31.5" x14ac:dyDescent="0.25">
      <c r="A19" s="41"/>
      <c r="B19" s="4" t="s">
        <v>21</v>
      </c>
      <c r="C19" s="84">
        <v>1.0029999999999999</v>
      </c>
    </row>
    <row r="20" spans="1:3" ht="30.75" thickBot="1" x14ac:dyDescent="0.3">
      <c r="A20" s="45" t="s">
        <v>81</v>
      </c>
      <c r="B20" s="3" t="s">
        <v>95</v>
      </c>
      <c r="C20" s="85"/>
    </row>
    <row r="21" spans="1:3" ht="32.25" thickBot="1" x14ac:dyDescent="0.3">
      <c r="A21" s="17"/>
      <c r="B21" s="5" t="s">
        <v>22</v>
      </c>
      <c r="C21" s="2">
        <v>0</v>
      </c>
    </row>
    <row r="22" spans="1:3" ht="48" thickBot="1" x14ac:dyDescent="0.3">
      <c r="A22" s="17"/>
      <c r="B22" s="5" t="s">
        <v>34</v>
      </c>
      <c r="C22" s="39">
        <v>0</v>
      </c>
    </row>
    <row r="23" spans="1:3" ht="30" customHeight="1" x14ac:dyDescent="0.25">
      <c r="A23" s="41"/>
      <c r="B23" s="29" t="s">
        <v>23</v>
      </c>
      <c r="C23" s="86">
        <v>0.58199999999999996</v>
      </c>
    </row>
    <row r="24" spans="1:3" ht="30.75" thickBot="1" x14ac:dyDescent="0.3">
      <c r="A24" s="45" t="s">
        <v>82</v>
      </c>
      <c r="B24" s="3" t="s">
        <v>44</v>
      </c>
      <c r="C24" s="87"/>
    </row>
    <row r="25" spans="1:3" ht="32.25" thickBot="1" x14ac:dyDescent="0.3">
      <c r="A25" s="17"/>
      <c r="B25" s="30" t="s">
        <v>24</v>
      </c>
      <c r="C25" s="32">
        <v>0.998</v>
      </c>
    </row>
    <row r="26" spans="1:3" ht="48" thickBot="1" x14ac:dyDescent="0.3">
      <c r="A26" s="17"/>
      <c r="B26" s="30" t="s">
        <v>25</v>
      </c>
      <c r="C26" s="47">
        <v>3</v>
      </c>
    </row>
    <row r="27" spans="1:3" ht="31.5" x14ac:dyDescent="0.25">
      <c r="A27" s="41"/>
      <c r="B27" s="4" t="s">
        <v>26</v>
      </c>
      <c r="C27" s="84">
        <v>0.66600000000000004</v>
      </c>
    </row>
    <row r="28" spans="1:3" ht="30.75" thickBot="1" x14ac:dyDescent="0.3">
      <c r="A28" s="45" t="s">
        <v>83</v>
      </c>
      <c r="B28" s="3" t="s">
        <v>45</v>
      </c>
      <c r="C28" s="85"/>
    </row>
    <row r="29" spans="1:3" ht="32.25" thickBot="1" x14ac:dyDescent="0.3">
      <c r="A29" s="17"/>
      <c r="B29" s="5" t="s">
        <v>35</v>
      </c>
      <c r="C29" s="25">
        <f>6012875.6/6012876</f>
        <v>0.99999993347609362</v>
      </c>
    </row>
    <row r="30" spans="1:3" ht="48" thickBot="1" x14ac:dyDescent="0.3">
      <c r="A30" s="17"/>
      <c r="B30" s="5" t="s">
        <v>36</v>
      </c>
      <c r="C30" s="39">
        <v>3</v>
      </c>
    </row>
    <row r="31" spans="1:3" ht="31.5" x14ac:dyDescent="0.25">
      <c r="A31" s="41"/>
      <c r="B31" s="4" t="s">
        <v>46</v>
      </c>
      <c r="C31" s="84">
        <v>1.0880000000000001</v>
      </c>
    </row>
    <row r="32" spans="1:3" ht="15.75" thickBot="1" x14ac:dyDescent="0.3">
      <c r="A32" s="45" t="s">
        <v>84</v>
      </c>
      <c r="B32" s="3" t="s">
        <v>115</v>
      </c>
      <c r="C32" s="85"/>
    </row>
    <row r="33" spans="1:3" ht="32.25" thickBot="1" x14ac:dyDescent="0.3">
      <c r="A33" s="17"/>
      <c r="B33" s="5" t="s">
        <v>47</v>
      </c>
      <c r="C33" s="25">
        <v>1</v>
      </c>
    </row>
    <row r="34" spans="1:3" ht="57.75" customHeight="1" thickBot="1" x14ac:dyDescent="0.3">
      <c r="A34" s="17"/>
      <c r="B34" s="5" t="s">
        <v>48</v>
      </c>
      <c r="C34" s="39">
        <v>9</v>
      </c>
    </row>
    <row r="35" spans="1:3" ht="121.5" customHeight="1" thickBot="1" x14ac:dyDescent="0.3">
      <c r="A35" s="44">
        <v>4</v>
      </c>
      <c r="B35" s="20" t="s">
        <v>93</v>
      </c>
      <c r="C35" s="63">
        <f>((9*1251102.03)+(6*9110)+0+(3*35430866.42)+(3*5908900)+(9*403014.84))/43002993.29</f>
        <v>3.2314264765916718</v>
      </c>
    </row>
    <row r="36" spans="1:3" ht="49.5" customHeight="1" thickBot="1" x14ac:dyDescent="0.3">
      <c r="A36" s="44">
        <v>5</v>
      </c>
      <c r="B36" s="20" t="s">
        <v>15</v>
      </c>
      <c r="C36" s="62">
        <f>C35+C9+C6</f>
        <v>16.231426476591672</v>
      </c>
    </row>
    <row r="37" spans="1:3" ht="15.75" x14ac:dyDescent="0.25">
      <c r="B37" s="13"/>
    </row>
    <row r="38" spans="1:3" ht="15.75" x14ac:dyDescent="0.25">
      <c r="B38" s="14" t="s">
        <v>12</v>
      </c>
    </row>
    <row r="39" spans="1:3" ht="63" x14ac:dyDescent="0.25">
      <c r="B39" s="14" t="s">
        <v>118</v>
      </c>
    </row>
    <row r="40" spans="1:3" ht="15.75" x14ac:dyDescent="0.25">
      <c r="B40" s="14"/>
    </row>
  </sheetData>
  <mergeCells count="10">
    <mergeCell ref="C19:C20"/>
    <mergeCell ref="C23:C24"/>
    <mergeCell ref="C27:C28"/>
    <mergeCell ref="C31:C32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7723" display="Par772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25" workbookViewId="0">
      <selection activeCell="B38" sqref="B38"/>
    </sheetView>
  </sheetViews>
  <sheetFormatPr defaultRowHeight="15" x14ac:dyDescent="0.25"/>
  <cols>
    <col min="1" max="1" width="5.5703125" customWidth="1"/>
    <col min="2" max="2" width="68.140625" customWidth="1"/>
    <col min="3" max="3" width="12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9" t="s">
        <v>50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98</v>
      </c>
      <c r="C4" s="2">
        <v>1.016</v>
      </c>
    </row>
    <row r="5" spans="1:3" ht="27.75" customHeight="1" thickBot="1" x14ac:dyDescent="0.3">
      <c r="A5" s="17"/>
      <c r="B5" s="3" t="s">
        <v>1</v>
      </c>
      <c r="C5" s="2">
        <v>0.98499999999999999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2" t="s">
        <v>94</v>
      </c>
      <c r="C7" s="83"/>
    </row>
    <row r="8" spans="1:3" ht="44.25" customHeight="1" thickBot="1" x14ac:dyDescent="0.3">
      <c r="A8" s="17"/>
      <c r="B8" s="5" t="s">
        <v>3</v>
      </c>
      <c r="C8" s="2">
        <v>0.93400000000000005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4">
        <v>3</v>
      </c>
      <c r="B10" s="82" t="s">
        <v>97</v>
      </c>
      <c r="C10" s="83"/>
    </row>
    <row r="11" spans="1:3" ht="31.5" x14ac:dyDescent="0.25">
      <c r="A11" s="17"/>
      <c r="B11" s="4" t="s">
        <v>5</v>
      </c>
      <c r="C11" s="84">
        <v>0.88500000000000001</v>
      </c>
    </row>
    <row r="12" spans="1:3" ht="30.75" thickBot="1" x14ac:dyDescent="0.3">
      <c r="A12" s="45" t="s">
        <v>79</v>
      </c>
      <c r="B12" s="3" t="s">
        <v>51</v>
      </c>
      <c r="C12" s="85"/>
    </row>
    <row r="13" spans="1:3" ht="32.25" thickBot="1" x14ac:dyDescent="0.3">
      <c r="A13" s="17"/>
      <c r="B13" s="5" t="s">
        <v>17</v>
      </c>
      <c r="C13" s="2">
        <v>0.98599999999999999</v>
      </c>
    </row>
    <row r="14" spans="1:3" ht="57.75" customHeight="1" thickBot="1" x14ac:dyDescent="0.3">
      <c r="A14" s="17"/>
      <c r="B14" s="27" t="s">
        <v>18</v>
      </c>
      <c r="C14" s="38">
        <v>6</v>
      </c>
    </row>
    <row r="15" spans="1:3" ht="31.5" x14ac:dyDescent="0.25">
      <c r="A15" s="41"/>
      <c r="B15" s="4" t="s">
        <v>19</v>
      </c>
      <c r="C15" s="84">
        <v>1</v>
      </c>
    </row>
    <row r="16" spans="1:3" ht="30.75" thickBot="1" x14ac:dyDescent="0.3">
      <c r="A16" s="45" t="s">
        <v>80</v>
      </c>
      <c r="B16" s="3" t="s">
        <v>52</v>
      </c>
      <c r="C16" s="85"/>
    </row>
    <row r="17" spans="1:3" ht="32.25" thickBot="1" x14ac:dyDescent="0.3">
      <c r="A17" s="17"/>
      <c r="B17" s="5" t="s">
        <v>17</v>
      </c>
      <c r="C17" s="2">
        <v>0.97599999999999998</v>
      </c>
    </row>
    <row r="18" spans="1:3" ht="48" thickBot="1" x14ac:dyDescent="0.3">
      <c r="A18" s="17"/>
      <c r="B18" s="5" t="s">
        <v>20</v>
      </c>
      <c r="C18" s="39">
        <v>9</v>
      </c>
    </row>
    <row r="19" spans="1:3" ht="31.5" x14ac:dyDescent="0.25">
      <c r="A19" s="41"/>
      <c r="B19" s="4" t="s">
        <v>21</v>
      </c>
      <c r="C19" s="84">
        <v>0.66700000000000004</v>
      </c>
    </row>
    <row r="20" spans="1:3" ht="15.75" thickBot="1" x14ac:dyDescent="0.3">
      <c r="A20" s="45" t="s">
        <v>81</v>
      </c>
      <c r="B20" s="3" t="s">
        <v>53</v>
      </c>
      <c r="C20" s="85"/>
    </row>
    <row r="21" spans="1:3" ht="32.25" thickBot="1" x14ac:dyDescent="0.3">
      <c r="A21" s="17"/>
      <c r="B21" s="5" t="s">
        <v>22</v>
      </c>
      <c r="C21" s="2">
        <v>1</v>
      </c>
    </row>
    <row r="22" spans="1:3" ht="47.25" customHeight="1" thickBot="1" x14ac:dyDescent="0.3">
      <c r="A22" s="17"/>
      <c r="B22" s="5" t="s">
        <v>18</v>
      </c>
      <c r="C22" s="39">
        <v>3</v>
      </c>
    </row>
    <row r="23" spans="1:3" ht="31.5" x14ac:dyDescent="0.25">
      <c r="A23" s="41"/>
      <c r="B23" s="29" t="s">
        <v>23</v>
      </c>
      <c r="C23" s="86">
        <v>0.68400000000000005</v>
      </c>
    </row>
    <row r="24" spans="1:3" ht="30.75" thickBot="1" x14ac:dyDescent="0.3">
      <c r="A24" s="45" t="s">
        <v>82</v>
      </c>
      <c r="B24" s="3" t="s">
        <v>117</v>
      </c>
      <c r="C24" s="87"/>
    </row>
    <row r="25" spans="1:3" ht="32.25" thickBot="1" x14ac:dyDescent="0.3">
      <c r="A25" s="41"/>
      <c r="B25" s="30" t="s">
        <v>24</v>
      </c>
      <c r="C25" s="31">
        <v>1</v>
      </c>
    </row>
    <row r="26" spans="1:3" ht="48" thickBot="1" x14ac:dyDescent="0.3">
      <c r="A26" s="18"/>
      <c r="B26" s="30" t="s">
        <v>25</v>
      </c>
      <c r="C26" s="68">
        <v>3</v>
      </c>
    </row>
    <row r="27" spans="1:3" ht="31.5" hidden="1" x14ac:dyDescent="0.25">
      <c r="B27" s="4" t="s">
        <v>26</v>
      </c>
      <c r="C27" s="84"/>
    </row>
    <row r="28" spans="1:3" ht="30.75" hidden="1" thickBot="1" x14ac:dyDescent="0.3">
      <c r="B28" s="3" t="s">
        <v>9</v>
      </c>
      <c r="C28" s="85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93</v>
      </c>
      <c r="C34" s="63">
        <f>((C14*260183157.45)+(C18*7908626.08)+(C22*1759118.05)+(C26*467699.55))/270318601.13</f>
        <v>6.0630567980477332</v>
      </c>
    </row>
    <row r="35" spans="1:3" ht="48" thickBot="1" x14ac:dyDescent="0.3">
      <c r="A35" s="44">
        <v>5</v>
      </c>
      <c r="B35" s="20" t="s">
        <v>15</v>
      </c>
      <c r="C35" s="62">
        <f>C34+C6+C9</f>
        <v>25.063056798047732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118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9"/>
  <sheetViews>
    <sheetView topLeftCell="A36" zoomScale="84" zoomScaleNormal="84" workbookViewId="0">
      <selection activeCell="C45" sqref="C45"/>
    </sheetView>
  </sheetViews>
  <sheetFormatPr defaultRowHeight="15" x14ac:dyDescent="0.25"/>
  <cols>
    <col min="1" max="1" width="5.28515625" customWidth="1"/>
    <col min="2" max="2" width="68.140625" customWidth="1"/>
    <col min="3" max="3" width="12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9" t="s">
        <v>54</v>
      </c>
      <c r="B1" s="79"/>
      <c r="C1" s="79"/>
    </row>
    <row r="2" spans="1:3" ht="15.75" thickBot="1" x14ac:dyDescent="0.3"/>
    <row r="3" spans="1:3" ht="39.75" customHeight="1" thickBot="1" x14ac:dyDescent="0.3">
      <c r="A3" s="19" t="s">
        <v>13</v>
      </c>
      <c r="B3" s="80" t="s">
        <v>0</v>
      </c>
      <c r="C3" s="81"/>
    </row>
    <row r="4" spans="1:3" ht="40.5" customHeight="1" thickBot="1" x14ac:dyDescent="0.3">
      <c r="A4" s="44">
        <v>1</v>
      </c>
      <c r="B4" s="1" t="s">
        <v>100</v>
      </c>
      <c r="C4" s="31">
        <v>1</v>
      </c>
    </row>
    <row r="5" spans="1:3" ht="27.75" customHeight="1" thickBot="1" x14ac:dyDescent="0.3">
      <c r="A5" s="17"/>
      <c r="B5" s="3" t="s">
        <v>1</v>
      </c>
      <c r="C5" s="31">
        <v>0.878</v>
      </c>
    </row>
    <row r="6" spans="1:3" ht="58.5" customHeight="1" thickBot="1" x14ac:dyDescent="0.3">
      <c r="A6" s="17"/>
      <c r="B6" s="4" t="s">
        <v>2</v>
      </c>
      <c r="C6" s="34">
        <v>10</v>
      </c>
    </row>
    <row r="7" spans="1:3" ht="55.5" customHeight="1" thickBot="1" x14ac:dyDescent="0.3">
      <c r="A7" s="44">
        <v>2</v>
      </c>
      <c r="B7" s="82" t="s">
        <v>94</v>
      </c>
      <c r="C7" s="83"/>
    </row>
    <row r="8" spans="1:3" ht="44.25" customHeight="1" thickBot="1" x14ac:dyDescent="0.3">
      <c r="A8" s="17"/>
      <c r="B8" s="5" t="s">
        <v>3</v>
      </c>
      <c r="C8" s="2">
        <v>1.0429999999999999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4">
        <v>3</v>
      </c>
      <c r="B10" s="82" t="s">
        <v>97</v>
      </c>
      <c r="C10" s="83"/>
    </row>
    <row r="11" spans="1:3" ht="31.5" x14ac:dyDescent="0.25">
      <c r="A11" s="17"/>
      <c r="B11" s="4" t="s">
        <v>5</v>
      </c>
      <c r="C11" s="84">
        <v>1</v>
      </c>
    </row>
    <row r="12" spans="1:3" ht="60.75" thickBot="1" x14ac:dyDescent="0.3">
      <c r="A12" s="45" t="s">
        <v>79</v>
      </c>
      <c r="B12" s="3" t="s">
        <v>55</v>
      </c>
      <c r="C12" s="85"/>
    </row>
    <row r="13" spans="1:3" ht="32.25" thickBot="1" x14ac:dyDescent="0.3">
      <c r="A13" s="17"/>
      <c r="B13" s="5" t="s">
        <v>17</v>
      </c>
      <c r="C13" s="2">
        <v>0.90300000000000002</v>
      </c>
    </row>
    <row r="14" spans="1:3" ht="57.75" customHeight="1" thickBot="1" x14ac:dyDescent="0.3">
      <c r="A14" s="17"/>
      <c r="B14" s="27" t="s">
        <v>18</v>
      </c>
      <c r="C14" s="38">
        <v>9</v>
      </c>
    </row>
    <row r="15" spans="1:3" ht="31.5" x14ac:dyDescent="0.25">
      <c r="A15" s="41"/>
      <c r="B15" s="4" t="s">
        <v>19</v>
      </c>
      <c r="C15" s="84">
        <v>1.071</v>
      </c>
    </row>
    <row r="16" spans="1:3" ht="30.75" thickBot="1" x14ac:dyDescent="0.3">
      <c r="A16" s="45" t="s">
        <v>80</v>
      </c>
      <c r="B16" s="3" t="s">
        <v>56</v>
      </c>
      <c r="C16" s="85"/>
    </row>
    <row r="17" spans="1:3" ht="32.25" thickBot="1" x14ac:dyDescent="0.3">
      <c r="A17" s="17"/>
      <c r="B17" s="5" t="s">
        <v>17</v>
      </c>
      <c r="C17" s="2">
        <v>1</v>
      </c>
    </row>
    <row r="18" spans="1:3" ht="48" thickBot="1" x14ac:dyDescent="0.3">
      <c r="A18" s="17"/>
      <c r="B18" s="5" t="s">
        <v>20</v>
      </c>
      <c r="C18" s="39">
        <v>9</v>
      </c>
    </row>
    <row r="19" spans="1:3" ht="31.5" x14ac:dyDescent="0.25">
      <c r="A19" s="41"/>
      <c r="B19" s="4" t="s">
        <v>21</v>
      </c>
      <c r="C19" s="84">
        <v>1</v>
      </c>
    </row>
    <row r="20" spans="1:3" ht="30.75" thickBot="1" x14ac:dyDescent="0.3">
      <c r="A20" s="45" t="s">
        <v>81</v>
      </c>
      <c r="B20" s="3" t="s">
        <v>57</v>
      </c>
      <c r="C20" s="85"/>
    </row>
    <row r="21" spans="1:3" ht="32.25" thickBot="1" x14ac:dyDescent="0.3">
      <c r="A21" s="17"/>
      <c r="B21" s="5" t="s">
        <v>22</v>
      </c>
      <c r="C21" s="2">
        <v>0.995</v>
      </c>
    </row>
    <row r="22" spans="1:3" ht="48" thickBot="1" x14ac:dyDescent="0.3">
      <c r="A22" s="17"/>
      <c r="B22" s="5" t="s">
        <v>34</v>
      </c>
      <c r="C22" s="39">
        <v>9</v>
      </c>
    </row>
    <row r="23" spans="1:3" ht="30.75" customHeight="1" thickBot="1" x14ac:dyDescent="0.3">
      <c r="A23" s="41" t="s">
        <v>104</v>
      </c>
      <c r="B23" s="11" t="s">
        <v>27</v>
      </c>
      <c r="C23" s="12">
        <v>0</v>
      </c>
    </row>
    <row r="24" spans="1:3" ht="30.75" thickBot="1" x14ac:dyDescent="0.3">
      <c r="A24" s="17"/>
      <c r="B24" s="3" t="s">
        <v>77</v>
      </c>
      <c r="C24" s="77">
        <v>0</v>
      </c>
    </row>
    <row r="25" spans="1:3" ht="57.75" customHeight="1" thickBot="1" x14ac:dyDescent="0.3">
      <c r="A25" s="18"/>
      <c r="B25" s="51" t="s">
        <v>78</v>
      </c>
      <c r="C25" s="35">
        <v>0</v>
      </c>
    </row>
    <row r="26" spans="1:3" ht="39" customHeight="1" thickBot="1" x14ac:dyDescent="0.3">
      <c r="A26" s="41" t="s">
        <v>105</v>
      </c>
      <c r="B26" s="11" t="s">
        <v>103</v>
      </c>
      <c r="C26" s="66">
        <v>0</v>
      </c>
    </row>
    <row r="27" spans="1:3" ht="39" customHeight="1" thickBot="1" x14ac:dyDescent="0.3">
      <c r="A27" s="17"/>
      <c r="B27" s="3" t="s">
        <v>85</v>
      </c>
      <c r="C27" s="78">
        <v>1</v>
      </c>
    </row>
    <row r="28" spans="1:3" ht="50.25" customHeight="1" thickBot="1" x14ac:dyDescent="0.3">
      <c r="A28" s="18"/>
      <c r="B28" s="51" t="s">
        <v>89</v>
      </c>
      <c r="C28" s="35">
        <v>0</v>
      </c>
    </row>
    <row r="29" spans="1:3" ht="45" customHeight="1" thickBot="1" x14ac:dyDescent="0.3">
      <c r="A29" s="41" t="s">
        <v>106</v>
      </c>
      <c r="B29" s="11" t="s">
        <v>86</v>
      </c>
      <c r="C29" s="66">
        <v>0</v>
      </c>
    </row>
    <row r="30" spans="1:3" ht="33.75" customHeight="1" thickBot="1" x14ac:dyDescent="0.3">
      <c r="A30" s="17"/>
      <c r="B30" s="3" t="s">
        <v>87</v>
      </c>
      <c r="C30" s="78">
        <v>0.53800000000000003</v>
      </c>
    </row>
    <row r="31" spans="1:3" ht="51" customHeight="1" thickBot="1" x14ac:dyDescent="0.3">
      <c r="A31" s="18"/>
      <c r="B31" s="51" t="s">
        <v>108</v>
      </c>
      <c r="C31" s="35">
        <v>0</v>
      </c>
    </row>
    <row r="32" spans="1:3" ht="45" customHeight="1" thickBot="1" x14ac:dyDescent="0.3">
      <c r="A32" s="41" t="s">
        <v>107</v>
      </c>
      <c r="B32" s="11" t="s">
        <v>120</v>
      </c>
      <c r="C32" s="66">
        <v>0</v>
      </c>
    </row>
    <row r="33" spans="1:3" ht="33.75" customHeight="1" thickBot="1" x14ac:dyDescent="0.3">
      <c r="A33" s="17"/>
      <c r="B33" s="3" t="s">
        <v>121</v>
      </c>
      <c r="C33" s="66">
        <v>0</v>
      </c>
    </row>
    <row r="34" spans="1:3" ht="51" customHeight="1" thickBot="1" x14ac:dyDescent="0.3">
      <c r="A34" s="18"/>
      <c r="B34" s="51" t="s">
        <v>122</v>
      </c>
      <c r="C34" s="35">
        <v>0</v>
      </c>
    </row>
    <row r="35" spans="1:3" ht="39.75" customHeight="1" thickBot="1" x14ac:dyDescent="0.3">
      <c r="A35" s="41" t="s">
        <v>119</v>
      </c>
      <c r="B35" s="11" t="s">
        <v>123</v>
      </c>
      <c r="C35" s="66">
        <v>0</v>
      </c>
    </row>
    <row r="36" spans="1:3" ht="27.75" customHeight="1" thickBot="1" x14ac:dyDescent="0.3">
      <c r="A36" s="17"/>
      <c r="B36" s="3" t="s">
        <v>124</v>
      </c>
      <c r="C36" s="66">
        <v>0</v>
      </c>
    </row>
    <row r="37" spans="1:3" ht="51" customHeight="1" thickBot="1" x14ac:dyDescent="0.3">
      <c r="A37" s="18"/>
      <c r="B37" s="51" t="s">
        <v>108</v>
      </c>
      <c r="C37" s="35">
        <v>0</v>
      </c>
    </row>
    <row r="38" spans="1:3" ht="33.75" customHeight="1" thickBot="1" x14ac:dyDescent="0.3">
      <c r="A38" s="41" t="s">
        <v>125</v>
      </c>
      <c r="B38" s="11" t="s">
        <v>109</v>
      </c>
      <c r="C38" s="66">
        <v>0</v>
      </c>
    </row>
    <row r="39" spans="1:3" ht="33.75" customHeight="1" thickBot="1" x14ac:dyDescent="0.3">
      <c r="A39" s="17"/>
      <c r="B39" s="3" t="s">
        <v>110</v>
      </c>
      <c r="C39" s="78">
        <v>0.75</v>
      </c>
    </row>
    <row r="40" spans="1:3" ht="51" customHeight="1" thickBot="1" x14ac:dyDescent="0.3">
      <c r="A40" s="18"/>
      <c r="B40" s="51" t="s">
        <v>108</v>
      </c>
      <c r="C40" s="35">
        <v>0</v>
      </c>
    </row>
    <row r="41" spans="1:3" ht="51" customHeight="1" thickBot="1" x14ac:dyDescent="0.3">
      <c r="A41" s="41" t="s">
        <v>126</v>
      </c>
      <c r="B41" s="11" t="s">
        <v>127</v>
      </c>
      <c r="C41" s="66">
        <v>0</v>
      </c>
    </row>
    <row r="42" spans="1:3" ht="51" customHeight="1" thickBot="1" x14ac:dyDescent="0.3">
      <c r="A42" s="17"/>
      <c r="B42" s="3" t="s">
        <v>128</v>
      </c>
      <c r="C42" s="78">
        <v>1</v>
      </c>
    </row>
    <row r="43" spans="1:3" ht="51" customHeight="1" thickBot="1" x14ac:dyDescent="0.3">
      <c r="A43" s="18"/>
      <c r="B43" s="15" t="s">
        <v>129</v>
      </c>
      <c r="C43" s="35">
        <v>0</v>
      </c>
    </row>
    <row r="44" spans="1:3" ht="121.5" customHeight="1" thickBot="1" x14ac:dyDescent="0.3">
      <c r="A44" s="44">
        <v>4</v>
      </c>
      <c r="B44" s="20" t="s">
        <v>93</v>
      </c>
      <c r="C44" s="63">
        <f>((C14*7367517.76)+(C18*5760000)+(C22*6857203.59)+(0*0)+(0*1063400)+(0*656751.14)+(0*0)+(0*0)+(0*4639645.72)+(0*591098.95))/26935617.16</f>
        <v>6.6774966053905711</v>
      </c>
    </row>
    <row r="45" spans="1:3" ht="48" thickBot="1" x14ac:dyDescent="0.3">
      <c r="A45" s="44">
        <v>5</v>
      </c>
      <c r="B45" s="20" t="s">
        <v>15</v>
      </c>
      <c r="C45" s="64">
        <f>C44+C6+C9</f>
        <v>26.677496605390573</v>
      </c>
    </row>
    <row r="46" spans="1:3" ht="15.75" x14ac:dyDescent="0.25">
      <c r="B46" s="13"/>
    </row>
    <row r="47" spans="1:3" ht="15.75" x14ac:dyDescent="0.25">
      <c r="B47" s="14" t="s">
        <v>12</v>
      </c>
    </row>
    <row r="48" spans="1:3" ht="47.25" x14ac:dyDescent="0.25">
      <c r="B48" s="14" t="s">
        <v>118</v>
      </c>
    </row>
    <row r="49" spans="2:2" ht="15.75" x14ac:dyDescent="0.25">
      <c r="B49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256" display="Par256"/>
    <hyperlink ref="B27" location="Par256" display="Par256"/>
    <hyperlink ref="B30" location="Par256" display="Par256"/>
    <hyperlink ref="B33" location="Par256" display="Par256"/>
    <hyperlink ref="B36" location="Par256" display="Par256"/>
    <hyperlink ref="B39" location="Par256" display="Par256"/>
    <hyperlink ref="B42" location="Par256" display="Par256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8" workbookViewId="0">
      <selection activeCell="B38" sqref="B38"/>
    </sheetView>
  </sheetViews>
  <sheetFormatPr defaultRowHeight="15" x14ac:dyDescent="0.25"/>
  <cols>
    <col min="1" max="1" width="3.85546875" customWidth="1"/>
    <col min="2" max="2" width="68.140625" customWidth="1"/>
    <col min="3" max="3" width="15" customWidth="1"/>
    <col min="5" max="5" width="3.140625" customWidth="1"/>
    <col min="6" max="9" width="9.140625" hidden="1" customWidth="1"/>
    <col min="11" max="12" width="9.140625" hidden="1" customWidth="1"/>
  </cols>
  <sheetData>
    <row r="1" spans="1:4" ht="32.25" customHeight="1" x14ac:dyDescent="0.25">
      <c r="A1" s="79" t="s">
        <v>58</v>
      </c>
      <c r="B1" s="79"/>
      <c r="C1" s="79"/>
    </row>
    <row r="2" spans="1:4" ht="15.75" thickBot="1" x14ac:dyDescent="0.3"/>
    <row r="3" spans="1:4" ht="39.75" customHeight="1" thickBot="1" x14ac:dyDescent="0.3">
      <c r="A3" s="19" t="s">
        <v>13</v>
      </c>
      <c r="B3" s="80" t="s">
        <v>0</v>
      </c>
      <c r="C3" s="81"/>
    </row>
    <row r="4" spans="1:4" ht="40.5" customHeight="1" thickBot="1" x14ac:dyDescent="0.3">
      <c r="A4" s="44">
        <v>1</v>
      </c>
      <c r="B4" s="1" t="s">
        <v>113</v>
      </c>
      <c r="C4" s="31">
        <v>0.95199999999999996</v>
      </c>
    </row>
    <row r="5" spans="1:4" ht="27.75" customHeight="1" thickBot="1" x14ac:dyDescent="0.3">
      <c r="A5" s="17"/>
      <c r="B5" s="3" t="s">
        <v>1</v>
      </c>
      <c r="C5" s="32">
        <v>1</v>
      </c>
      <c r="D5">
        <f>59124990.65/59147703.5</f>
        <v>0.9996159977707334</v>
      </c>
    </row>
    <row r="6" spans="1:4" ht="58.5" customHeight="1" thickBot="1" x14ac:dyDescent="0.3">
      <c r="A6" s="17"/>
      <c r="B6" s="4" t="s">
        <v>2</v>
      </c>
      <c r="C6" s="34">
        <v>9</v>
      </c>
    </row>
    <row r="7" spans="1:4" ht="55.5" customHeight="1" thickBot="1" x14ac:dyDescent="0.3">
      <c r="A7" s="44">
        <v>2</v>
      </c>
      <c r="B7" s="82" t="s">
        <v>94</v>
      </c>
      <c r="C7" s="83"/>
    </row>
    <row r="8" spans="1:4" ht="44.25" customHeight="1" thickBot="1" x14ac:dyDescent="0.3">
      <c r="A8" s="17"/>
      <c r="B8" s="5" t="s">
        <v>3</v>
      </c>
      <c r="C8" s="2">
        <v>1.048</v>
      </c>
    </row>
    <row r="9" spans="1:4" ht="63.75" thickBot="1" x14ac:dyDescent="0.3">
      <c r="A9" s="17"/>
      <c r="B9" s="5" t="s">
        <v>4</v>
      </c>
      <c r="C9" s="73">
        <v>10</v>
      </c>
    </row>
    <row r="10" spans="1:4" ht="60.75" customHeight="1" thickBot="1" x14ac:dyDescent="0.3">
      <c r="A10" s="44">
        <v>3</v>
      </c>
      <c r="B10" s="82" t="s">
        <v>112</v>
      </c>
      <c r="C10" s="83"/>
    </row>
    <row r="11" spans="1:4" ht="31.5" x14ac:dyDescent="0.25">
      <c r="A11" s="17"/>
      <c r="B11" s="4" t="s">
        <v>5</v>
      </c>
      <c r="C11" s="84">
        <v>0.99399999999999999</v>
      </c>
    </row>
    <row r="12" spans="1:4" ht="15.75" thickBot="1" x14ac:dyDescent="0.3">
      <c r="A12" s="45" t="s">
        <v>79</v>
      </c>
      <c r="B12" s="3" t="s">
        <v>59</v>
      </c>
      <c r="C12" s="85"/>
    </row>
    <row r="13" spans="1:4" ht="32.25" thickBot="1" x14ac:dyDescent="0.3">
      <c r="A13" s="17"/>
      <c r="B13" s="5" t="s">
        <v>17</v>
      </c>
      <c r="C13" s="25">
        <v>0.999</v>
      </c>
    </row>
    <row r="14" spans="1:4" ht="57.75" customHeight="1" thickBot="1" x14ac:dyDescent="0.3">
      <c r="A14" s="17"/>
      <c r="B14" s="27" t="s">
        <v>18</v>
      </c>
      <c r="C14" s="74">
        <v>9</v>
      </c>
    </row>
    <row r="15" spans="1:4" ht="31.5" x14ac:dyDescent="0.25">
      <c r="A15" s="41"/>
      <c r="B15" s="4" t="s">
        <v>19</v>
      </c>
      <c r="C15" s="84">
        <v>1.0089999999999999</v>
      </c>
    </row>
    <row r="16" spans="1:4" ht="15.75" thickBot="1" x14ac:dyDescent="0.3">
      <c r="A16" s="45" t="s">
        <v>80</v>
      </c>
      <c r="B16" s="3" t="s">
        <v>60</v>
      </c>
      <c r="C16" s="85"/>
    </row>
    <row r="17" spans="1:3" ht="32.25" thickBot="1" x14ac:dyDescent="0.3">
      <c r="A17" s="17"/>
      <c r="B17" s="5" t="s">
        <v>17</v>
      </c>
      <c r="C17" s="25">
        <v>1</v>
      </c>
    </row>
    <row r="18" spans="1:3" ht="48" thickBot="1" x14ac:dyDescent="0.3">
      <c r="A18" s="17"/>
      <c r="B18" s="5" t="s">
        <v>20</v>
      </c>
      <c r="C18" s="47">
        <v>9</v>
      </c>
    </row>
    <row r="19" spans="1:3" ht="31.5" x14ac:dyDescent="0.25">
      <c r="A19" s="41"/>
      <c r="B19" s="4" t="s">
        <v>21</v>
      </c>
      <c r="C19" s="84">
        <v>1.095</v>
      </c>
    </row>
    <row r="20" spans="1:3" ht="30.75" thickBot="1" x14ac:dyDescent="0.3">
      <c r="A20" s="45" t="s">
        <v>81</v>
      </c>
      <c r="B20" s="3" t="s">
        <v>57</v>
      </c>
      <c r="C20" s="85"/>
    </row>
    <row r="21" spans="1:3" ht="32.25" thickBot="1" x14ac:dyDescent="0.3">
      <c r="A21" s="17"/>
      <c r="B21" s="5" t="s">
        <v>22</v>
      </c>
      <c r="C21" s="2">
        <v>0.999</v>
      </c>
    </row>
    <row r="22" spans="1:3" ht="46.5" customHeight="1" thickBot="1" x14ac:dyDescent="0.3">
      <c r="A22" s="17"/>
      <c r="B22" s="5" t="s">
        <v>18</v>
      </c>
      <c r="C22" s="47">
        <v>9</v>
      </c>
    </row>
    <row r="23" spans="1:3" ht="31.5" hidden="1" x14ac:dyDescent="0.25">
      <c r="B23" s="7" t="s">
        <v>23</v>
      </c>
      <c r="C23" s="89"/>
    </row>
    <row r="24" spans="1:3" ht="30.75" hidden="1" thickBot="1" x14ac:dyDescent="0.3">
      <c r="B24" s="3" t="s">
        <v>8</v>
      </c>
      <c r="C24" s="90"/>
    </row>
    <row r="25" spans="1:3" ht="32.25" hidden="1" thickBot="1" x14ac:dyDescent="0.3">
      <c r="B25" s="8" t="s">
        <v>24</v>
      </c>
      <c r="C25" s="9">
        <v>0.24199999999999999</v>
      </c>
    </row>
    <row r="26" spans="1:3" ht="48" hidden="1" thickBot="1" x14ac:dyDescent="0.3">
      <c r="B26" s="8" t="s">
        <v>25</v>
      </c>
      <c r="C26" s="10"/>
    </row>
    <row r="27" spans="1:3" ht="31.5" hidden="1" x14ac:dyDescent="0.25">
      <c r="B27" s="4" t="s">
        <v>26</v>
      </c>
      <c r="C27" s="84"/>
    </row>
    <row r="28" spans="1:3" ht="30.75" hidden="1" thickBot="1" x14ac:dyDescent="0.3">
      <c r="B28" s="3" t="s">
        <v>9</v>
      </c>
      <c r="C28" s="85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93</v>
      </c>
      <c r="C34" s="63">
        <f>((C14*10350888.88)+(C18*35072844.47)+(C22*13701257.3))/59124990.65</f>
        <v>9</v>
      </c>
    </row>
    <row r="35" spans="1:3" ht="48" thickBot="1" x14ac:dyDescent="0.3">
      <c r="A35" s="44">
        <v>5</v>
      </c>
      <c r="B35" s="20" t="s">
        <v>15</v>
      </c>
      <c r="C35" s="75">
        <f>C34+C6+C9</f>
        <v>28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118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предприниматели</vt:lpstr>
      <vt:lpstr>редакция</vt:lpstr>
      <vt:lpstr>отходы</vt:lpstr>
      <vt:lpstr>жилье</vt:lpstr>
      <vt:lpstr>транспорт</vt:lpstr>
      <vt:lpstr>соцзащита</vt:lpstr>
      <vt:lpstr>образование</vt:lpstr>
      <vt:lpstr>ЖКХ</vt:lpstr>
      <vt:lpstr>культура</vt:lpstr>
      <vt:lpstr>Физкультура</vt:lpstr>
      <vt:lpstr>Молодежь</vt:lpstr>
      <vt:lpstr>выполнение функций</vt:lpstr>
      <vt:lpstr>Фин упр</vt:lpstr>
      <vt:lpstr>ГО и ЧС</vt:lpstr>
      <vt:lpstr>Лист1</vt:lpstr>
      <vt:lpstr>Лист2</vt:lpstr>
      <vt:lpstr>Лист3</vt:lpstr>
    </vt:vector>
  </TitlesOfParts>
  <Company>Администрация г.Бородино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Корботова Е.В.</dc:creator>
  <cp:lastModifiedBy>Корботова Е.В.</cp:lastModifiedBy>
  <cp:lastPrinted>2017-05-25T08:13:45Z</cp:lastPrinted>
  <dcterms:created xsi:type="dcterms:W3CDTF">2016-04-07T03:38:26Z</dcterms:created>
  <dcterms:modified xsi:type="dcterms:W3CDTF">2017-05-29T05:11:47Z</dcterms:modified>
</cp:coreProperties>
</file>